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kf\Комитет финансов\Управление_ПЛАНИРОВАНИЯ\2_ФОРМИРОВАНИЕ_БЮДЖЕТА\2025-2027\11_ДОКУМЕНТЫ ОДНОВРЕМЕННО С ПРОЕКТОМ\"/>
    </mc:Choice>
  </mc:AlternateContent>
  <xr:revisionPtr revIDLastSave="0" documentId="13_ncr:1_{3551F1A1-CBD5-4FEF-9579-5D9ABFA891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2" l="1"/>
  <c r="H18" i="2" s="1"/>
  <c r="H19" i="2"/>
  <c r="H10" i="2" l="1"/>
  <c r="H11" i="2"/>
  <c r="H12" i="2"/>
  <c r="H13" i="2"/>
  <c r="H14" i="2"/>
  <c r="H15" i="2"/>
  <c r="H16" i="2"/>
  <c r="H17" i="2"/>
  <c r="I18" i="2"/>
  <c r="I10" i="2"/>
  <c r="J10" i="2"/>
  <c r="K10" i="2"/>
  <c r="I11" i="2"/>
  <c r="J11" i="2"/>
  <c r="K11" i="2"/>
  <c r="I12" i="2"/>
  <c r="J12" i="2"/>
  <c r="K12" i="2"/>
  <c r="I13" i="2"/>
  <c r="J13" i="2"/>
  <c r="K13" i="2"/>
  <c r="I14" i="2"/>
  <c r="J14" i="2"/>
  <c r="K14" i="2"/>
  <c r="I15" i="2"/>
  <c r="J15" i="2"/>
  <c r="K15" i="2"/>
  <c r="I16" i="2"/>
  <c r="J16" i="2"/>
  <c r="K16" i="2"/>
  <c r="I17" i="2"/>
  <c r="J17" i="2"/>
  <c r="K17" i="2"/>
  <c r="J18" i="2"/>
  <c r="I19" i="2"/>
  <c r="J19" i="2"/>
  <c r="K19" i="2"/>
  <c r="K18" i="2" l="1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D9" i="2" l="1"/>
  <c r="D7" i="2" s="1"/>
  <c r="E9" i="2"/>
  <c r="F9" i="2"/>
  <c r="F7" i="2" s="1"/>
  <c r="G9" i="2"/>
  <c r="G7" i="2" s="1"/>
  <c r="C9" i="2"/>
  <c r="C7" i="2" s="1"/>
  <c r="K9" i="2" l="1"/>
  <c r="I9" i="2"/>
  <c r="H9" i="2"/>
  <c r="J9" i="2"/>
  <c r="E7" i="2"/>
  <c r="D21" i="2"/>
  <c r="E21" i="2"/>
  <c r="F21" i="2"/>
  <c r="G21" i="2"/>
  <c r="C21" i="2"/>
  <c r="J21" i="2" l="1"/>
  <c r="K21" i="2"/>
  <c r="H21" i="2"/>
  <c r="I21" i="2"/>
  <c r="J7" i="2"/>
  <c r="I7" i="2"/>
  <c r="H7" i="2"/>
  <c r="K7" i="2"/>
  <c r="G20" i="2"/>
  <c r="F20" i="2"/>
  <c r="E20" i="2"/>
  <c r="C20" i="2" l="1"/>
  <c r="I20" i="2" s="1"/>
  <c r="H20" i="2" l="1"/>
  <c r="C6" i="2"/>
  <c r="G6" i="2" l="1"/>
  <c r="E6" i="2"/>
  <c r="D20" i="2"/>
  <c r="F6" i="2"/>
  <c r="D6" i="2" l="1"/>
  <c r="J6" i="2" s="1"/>
  <c r="J20" i="2"/>
  <c r="K20" i="2"/>
  <c r="I6" i="2"/>
  <c r="H6" i="2"/>
  <c r="K6" i="2" l="1"/>
</calcChain>
</file>

<file path=xl/sharedStrings.xml><?xml version="1.0" encoding="utf-8"?>
<sst xmlns="http://schemas.openxmlformats.org/spreadsheetml/2006/main" count="40" uniqueCount="37">
  <si>
    <t>Вид дохода</t>
  </si>
  <si>
    <t>Всего доходов</t>
  </si>
  <si>
    <t>Налоговые и неналоговые доходы, всего</t>
  </si>
  <si>
    <t>в т.ч.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</si>
  <si>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</si>
  <si>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</si>
  <si>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Транспортный налог</t>
  </si>
  <si>
    <t>Безвозмездные поступления, всего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</si>
  <si>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</si>
  <si>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</si>
  <si>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</si>
  <si>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</si>
  <si>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</si>
  <si>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</si>
  <si>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</si>
  <si>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</si>
  <si>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</si>
  <si>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</si>
  <si>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Земельный налог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</si>
  <si>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</si>
  <si>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</si>
  <si>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Налог на имущество физических лиц</t>
  </si>
  <si>
    <t>2025 год (проект)</t>
  </si>
  <si>
    <t>Налог, взимаемый в связи с применением патентной системы налогообложения</t>
  </si>
  <si>
    <t>Иные налоговые</t>
  </si>
  <si>
    <t>Неналоговые доходы</t>
  </si>
  <si>
    <t>Налоговые доходы</t>
  </si>
  <si>
    <t>(рублей)</t>
  </si>
  <si>
    <t>отношение, %</t>
  </si>
  <si>
    <t>отклонение</t>
  </si>
  <si>
    <t>2026 год (проект)</t>
  </si>
  <si>
    <t>2023 год 
(отчет)</t>
  </si>
  <si>
    <t>2024 год (оценка)</t>
  </si>
  <si>
    <t>2027 год (проект)</t>
  </si>
  <si>
    <t>Сравнение плана 2025 года с отчетом за 2023 год</t>
  </si>
  <si>
    <t>Сравнение плана 2025 года с ожидаемым исполнением 
за 2024 год</t>
  </si>
  <si>
    <t>Сведения о доходах бюджета города Покачи по видам доходов на 2025 год и плановый период 2026 и 2027 годов в сравнении с ожидаемым исполнением за 2024 год и отчетом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</si>
</sst>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0"/>
      <name val="Arial"/>
      <charset val="204"/>
    </font>
    <font>
      <sz val="11"/>
      <color rgb="FF000000"/>
      <name val="Calibri"/>
      <family val="2"/>
      <scheme val="minor"/>
    </font>
    <font>
      <sz val="10"/>
      <name val="Arial Cyr"/>
      <charset val="204"/>
    </font>
    <font>
      <b/>
      <sz val="11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4" fillId="0" borderId="0"/>
    <xf numFmtId="0" fontId="15" fillId="0" borderId="0"/>
    <xf numFmtId="0" fontId="16" fillId="0" borderId="0"/>
  </cellStyleXfs>
  <cellXfs count="44">
    <xf numFmtId="0" fontId="0" fillId="0" borderId="0" xfId="0"/>
    <xf numFmtId="40" fontId="2" fillId="0" borderId="0" xfId="0" applyNumberFormat="1" applyFont="1"/>
    <xf numFmtId="40" fontId="10" fillId="0" borderId="0" xfId="0" applyNumberFormat="1" applyFont="1"/>
    <xf numFmtId="40" fontId="10" fillId="0" borderId="0" xfId="0" applyNumberFormat="1" applyFont="1" applyAlignment="1">
      <alignment horizontal="center" vertical="center" wrapText="1"/>
    </xf>
    <xf numFmtId="40" fontId="18" fillId="0" borderId="0" xfId="0" applyNumberFormat="1" applyFont="1" applyAlignment="1">
      <alignment horizontal="right" vertical="center" wrapText="1"/>
    </xf>
    <xf numFmtId="40" fontId="11" fillId="0" borderId="2" xfId="2" applyNumberFormat="1" applyFont="1" applyBorder="1" applyAlignment="1">
      <alignment horizontal="center" vertical="center" wrapText="1"/>
    </xf>
    <xf numFmtId="40" fontId="5" fillId="0" borderId="0" xfId="0" applyNumberFormat="1" applyFont="1"/>
    <xf numFmtId="40" fontId="5" fillId="0" borderId="2" xfId="0" applyNumberFormat="1" applyFont="1" applyBorder="1"/>
    <xf numFmtId="40" fontId="17" fillId="0" borderId="0" xfId="0" applyNumberFormat="1" applyFont="1"/>
    <xf numFmtId="40" fontId="7" fillId="0" borderId="2" xfId="0" applyNumberFormat="1" applyFont="1" applyBorder="1"/>
    <xf numFmtId="40" fontId="6" fillId="0" borderId="0" xfId="0" applyNumberFormat="1" applyFont="1"/>
    <xf numFmtId="40" fontId="8" fillId="0" borderId="2" xfId="0" applyNumberFormat="1" applyFont="1" applyBorder="1"/>
    <xf numFmtId="40" fontId="13" fillId="0" borderId="0" xfId="0" applyNumberFormat="1" applyFont="1"/>
    <xf numFmtId="40" fontId="12" fillId="0" borderId="2" xfId="0" applyNumberFormat="1" applyFont="1" applyBorder="1"/>
    <xf numFmtId="40" fontId="8" fillId="0" borderId="2" xfId="0" applyNumberFormat="1" applyFont="1" applyBorder="1" applyAlignment="1">
      <alignment wrapText="1"/>
    </xf>
    <xf numFmtId="40" fontId="2" fillId="0" borderId="2" xfId="0" applyNumberFormat="1" applyFont="1" applyBorder="1" applyAlignment="1">
      <alignment wrapText="1"/>
    </xf>
    <xf numFmtId="40" fontId="9" fillId="0" borderId="2" xfId="0" applyNumberFormat="1" applyFont="1" applyBorder="1" applyAlignment="1">
      <alignment horizontal="right" wrapText="1"/>
    </xf>
    <xf numFmtId="40" fontId="9" fillId="0" borderId="0" xfId="0" applyNumberFormat="1" applyFont="1"/>
    <xf numFmtId="40" fontId="9" fillId="0" borderId="2" xfId="0" applyNumberFormat="1" applyFont="1" applyBorder="1" applyAlignment="1">
      <alignment horizontal="right"/>
    </xf>
    <xf numFmtId="40" fontId="2" fillId="0" borderId="2" xfId="0" applyNumberFormat="1" applyFont="1" applyBorder="1" applyAlignment="1">
      <alignment horizontal="left" wrapText="1"/>
    </xf>
    <xf numFmtId="40" fontId="2" fillId="0" borderId="2" xfId="0" applyNumberFormat="1" applyFont="1" applyBorder="1" applyAlignment="1">
      <alignment horizontal="left"/>
    </xf>
    <xf numFmtId="40" fontId="2" fillId="0" borderId="0" xfId="1" applyNumberFormat="1" applyFont="1"/>
    <xf numFmtId="40" fontId="2" fillId="0" borderId="2" xfId="0" applyNumberFormat="1" applyFont="1" applyBorder="1" applyAlignment="1">
      <alignment horizontal="center" vertical="center"/>
    </xf>
    <xf numFmtId="40" fontId="9" fillId="0" borderId="2" xfId="0" applyNumberFormat="1" applyFont="1" applyBorder="1" applyAlignment="1">
      <alignment horizontal="center" vertical="center"/>
    </xf>
    <xf numFmtId="40" fontId="5" fillId="0" borderId="2" xfId="0" applyNumberFormat="1" applyFont="1" applyBorder="1" applyAlignment="1">
      <alignment horizontal="center" vertical="center"/>
    </xf>
    <xf numFmtId="40" fontId="7" fillId="0" borderId="2" xfId="0" applyNumberFormat="1" applyFont="1" applyBorder="1" applyAlignment="1">
      <alignment horizontal="center" vertical="center"/>
    </xf>
    <xf numFmtId="40" fontId="8" fillId="0" borderId="2" xfId="0" applyNumberFormat="1" applyFont="1" applyBorder="1" applyAlignment="1">
      <alignment horizontal="center" vertical="center"/>
    </xf>
    <xf numFmtId="40" fontId="12" fillId="0" borderId="2" xfId="0" applyNumberFormat="1" applyFont="1" applyBorder="1" applyAlignment="1">
      <alignment horizontal="center" vertical="center"/>
    </xf>
    <xf numFmtId="40" fontId="9" fillId="0" borderId="2" xfId="0" applyNumberFormat="1" applyFont="1" applyBorder="1" applyAlignment="1">
      <alignment horizontal="center" vertical="center" wrapText="1"/>
    </xf>
    <xf numFmtId="40" fontId="2" fillId="0" borderId="2" xfId="0" applyNumberFormat="1" applyFont="1" applyBorder="1" applyAlignment="1">
      <alignment horizontal="center" vertical="center" wrapText="1"/>
    </xf>
    <xf numFmtId="40" fontId="5" fillId="0" borderId="2" xfId="1" applyNumberFormat="1" applyFont="1" applyBorder="1" applyAlignment="1">
      <alignment horizontal="center" vertical="center"/>
    </xf>
    <xf numFmtId="40" fontId="6" fillId="0" borderId="2" xfId="1" applyNumberFormat="1" applyFont="1" applyBorder="1" applyAlignment="1">
      <alignment horizontal="center" vertical="center"/>
    </xf>
    <xf numFmtId="40" fontId="2" fillId="0" borderId="2" xfId="1" applyNumberFormat="1" applyFont="1" applyBorder="1" applyAlignment="1">
      <alignment horizontal="center" vertical="center"/>
    </xf>
    <xf numFmtId="40" fontId="9" fillId="0" borderId="2" xfId="1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0" fontId="4" fillId="0" borderId="1" xfId="0" applyNumberFormat="1" applyFont="1" applyBorder="1" applyAlignment="1">
      <alignment horizontal="center" vertical="center"/>
    </xf>
    <xf numFmtId="40" fontId="4" fillId="0" borderId="5" xfId="0" applyNumberFormat="1" applyFont="1" applyBorder="1" applyAlignment="1">
      <alignment horizontal="center" vertical="center"/>
    </xf>
    <xf numFmtId="40" fontId="4" fillId="0" borderId="1" xfId="0" applyNumberFormat="1" applyFont="1" applyBorder="1" applyAlignment="1">
      <alignment horizontal="center" vertical="center" wrapText="1"/>
    </xf>
    <xf numFmtId="40" fontId="4" fillId="0" borderId="5" xfId="0" applyNumberFormat="1" applyFont="1" applyBorder="1" applyAlignment="1">
      <alignment horizontal="center" vertical="center" wrapText="1"/>
    </xf>
    <xf numFmtId="40" fontId="3" fillId="0" borderId="0" xfId="0" applyNumberFormat="1" applyFont="1" applyAlignment="1">
      <alignment horizontal="center" vertical="top" wrapText="1"/>
    </xf>
    <xf numFmtId="40" fontId="11" fillId="0" borderId="3" xfId="2" applyNumberFormat="1" applyFont="1" applyBorder="1" applyAlignment="1">
      <alignment horizontal="center" vertical="center" wrapText="1"/>
    </xf>
    <xf numFmtId="40" fontId="11" fillId="0" borderId="4" xfId="2" applyNumberFormat="1" applyFont="1" applyBorder="1" applyAlignment="1">
      <alignment horizontal="center" vertical="center" wrapText="1"/>
    </xf>
    <xf numFmtId="40" fontId="11" fillId="0" borderId="1" xfId="0" applyNumberFormat="1" applyFont="1" applyBorder="1" applyAlignment="1">
      <alignment horizontal="center" vertical="center" wrapText="1"/>
    </xf>
    <xf numFmtId="40" fontId="11" fillId="0" borderId="5" xfId="0" applyNumberFormat="1" applyFont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Обычный 3" xfId="2" xr:uid="{00000000-0005-0000-0000-000003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42"/>
  <sheetViews>
    <sheetView tabSelected="1" topLeftCell="B1" zoomScaleNormal="100" workbookViewId="0">
      <selection activeCell="D2" sqref="D2"/>
    </sheetView>
  </sheetViews>
  <sheetFormatPr defaultRowHeight="15" x14ac:dyDescent="0.25"/>
  <cols>
    <col min="1" max="1" width="0" style="1" hidden="1" customWidth="1"/>
    <col min="2" max="2" width="59.7109375" style="1" customWidth="1"/>
    <col min="3" max="7" width="19" style="1" bestFit="1" customWidth="1"/>
    <col min="8" max="8" width="17.7109375" style="1" customWidth="1"/>
    <col min="9" max="9" width="18.42578125" style="1" customWidth="1"/>
    <col min="10" max="10" width="17.5703125" style="1" customWidth="1"/>
    <col min="11" max="11" width="17.140625" style="1" customWidth="1"/>
    <col min="12" max="16384" width="9.140625" style="1"/>
  </cols>
  <sheetData>
    <row r="1" spans="2:11" ht="40.5" customHeight="1" x14ac:dyDescent="0.25">
      <c r="B1" s="39" t="s">
        <v>36</v>
      </c>
      <c r="C1" s="39"/>
      <c r="D1" s="39"/>
      <c r="E1" s="39"/>
      <c r="F1" s="39"/>
      <c r="G1" s="39"/>
      <c r="H1" s="39"/>
      <c r="I1" s="39"/>
      <c r="J1" s="39"/>
      <c r="K1" s="39"/>
    </row>
    <row r="2" spans="2:11" s="2" customFormat="1" ht="18.75" x14ac:dyDescent="0.2">
      <c r="B2" s="3"/>
      <c r="C2" s="3"/>
      <c r="D2" s="3"/>
      <c r="E2" s="3"/>
      <c r="F2" s="3"/>
      <c r="K2" s="4" t="s">
        <v>27</v>
      </c>
    </row>
    <row r="3" spans="2:11" ht="52.5" customHeight="1" x14ac:dyDescent="0.25">
      <c r="B3" s="35" t="s">
        <v>0</v>
      </c>
      <c r="C3" s="37" t="s">
        <v>31</v>
      </c>
      <c r="D3" s="42" t="s">
        <v>32</v>
      </c>
      <c r="E3" s="37" t="s">
        <v>22</v>
      </c>
      <c r="F3" s="37" t="s">
        <v>30</v>
      </c>
      <c r="G3" s="37" t="s">
        <v>33</v>
      </c>
      <c r="H3" s="40" t="s">
        <v>34</v>
      </c>
      <c r="I3" s="41"/>
      <c r="J3" s="40" t="s">
        <v>35</v>
      </c>
      <c r="K3" s="41"/>
    </row>
    <row r="4" spans="2:11" ht="16.5" x14ac:dyDescent="0.25">
      <c r="B4" s="36"/>
      <c r="C4" s="38"/>
      <c r="D4" s="43"/>
      <c r="E4" s="38"/>
      <c r="F4" s="38"/>
      <c r="G4" s="38"/>
      <c r="H4" s="5" t="s">
        <v>29</v>
      </c>
      <c r="I4" s="5" t="s">
        <v>28</v>
      </c>
      <c r="J4" s="5" t="s">
        <v>29</v>
      </c>
      <c r="K4" s="5" t="s">
        <v>28</v>
      </c>
    </row>
    <row r="5" spans="2:11" x14ac:dyDescent="0.25">
      <c r="B5" s="34">
        <v>1</v>
      </c>
      <c r="C5" s="34">
        <v>2</v>
      </c>
      <c r="D5" s="34">
        <v>3</v>
      </c>
      <c r="E5" s="34">
        <v>4</v>
      </c>
      <c r="F5" s="34">
        <v>5</v>
      </c>
      <c r="G5" s="34">
        <v>6</v>
      </c>
      <c r="H5" s="34">
        <v>7</v>
      </c>
      <c r="I5" s="34">
        <v>8</v>
      </c>
      <c r="J5" s="34">
        <v>9</v>
      </c>
      <c r="K5" s="34">
        <v>10</v>
      </c>
    </row>
    <row r="6" spans="2:11" s="6" customFormat="1" ht="14.25" x14ac:dyDescent="0.2">
      <c r="B6" s="7" t="s">
        <v>1</v>
      </c>
      <c r="C6" s="24">
        <f>C7+C20</f>
        <v>2006030536</v>
      </c>
      <c r="D6" s="24">
        <f>D7+D20</f>
        <v>2230831521.54</v>
      </c>
      <c r="E6" s="24">
        <f>E7+E20</f>
        <v>2406339593.2600002</v>
      </c>
      <c r="F6" s="24">
        <f>F7+F20</f>
        <v>1920576963.8600001</v>
      </c>
      <c r="G6" s="24">
        <f>G7+G20</f>
        <v>1952189003.0599999</v>
      </c>
      <c r="H6" s="24">
        <f>E6-C6</f>
        <v>400309057.26000023</v>
      </c>
      <c r="I6" s="30">
        <f>E6/C6*100</f>
        <v>119.95528233873307</v>
      </c>
      <c r="J6" s="24">
        <f>E6-D6</f>
        <v>175508071.72000027</v>
      </c>
      <c r="K6" s="24">
        <f>E6/D6*100</f>
        <v>107.86738353055199</v>
      </c>
    </row>
    <row r="7" spans="2:11" s="8" customFormat="1" ht="14.25" x14ac:dyDescent="0.2">
      <c r="B7" s="9" t="s">
        <v>2</v>
      </c>
      <c r="C7" s="25">
        <f>C9+C19</f>
        <v>993265915.95999992</v>
      </c>
      <c r="D7" s="25">
        <f t="shared" ref="D7:G7" si="0">D9+D19</f>
        <v>924282490.8499999</v>
      </c>
      <c r="E7" s="25">
        <f t="shared" si="0"/>
        <v>904370593.25999999</v>
      </c>
      <c r="F7" s="25">
        <f t="shared" si="0"/>
        <v>860473163.86000001</v>
      </c>
      <c r="G7" s="25">
        <f t="shared" si="0"/>
        <v>893399103.05999994</v>
      </c>
      <c r="H7" s="24">
        <f t="shared" ref="H7:H40" si="1">E7-C7</f>
        <v>-88895322.699999928</v>
      </c>
      <c r="I7" s="30">
        <f t="shared" ref="I7:I40" si="2">E7/C7*100</f>
        <v>91.050199018046257</v>
      </c>
      <c r="J7" s="24">
        <f t="shared" ref="J7:J40" si="3">E7-D7</f>
        <v>-19911897.589999914</v>
      </c>
      <c r="K7" s="24">
        <f t="shared" ref="K7:K40" si="4">E7/D7*100</f>
        <v>97.84569135657992</v>
      </c>
    </row>
    <row r="8" spans="2:11" s="10" customFormat="1" x14ac:dyDescent="0.25">
      <c r="B8" s="11" t="s">
        <v>3</v>
      </c>
      <c r="C8" s="26"/>
      <c r="D8" s="26"/>
      <c r="E8" s="26"/>
      <c r="F8" s="24"/>
      <c r="G8" s="31"/>
      <c r="H8" s="22"/>
      <c r="I8" s="22"/>
      <c r="J8" s="22"/>
      <c r="K8" s="22"/>
    </row>
    <row r="9" spans="2:11" s="12" customFormat="1" x14ac:dyDescent="0.25">
      <c r="B9" s="13" t="s">
        <v>26</v>
      </c>
      <c r="C9" s="27">
        <f>C10+C11+C12+C13+C14+C15+C16+C17+C18</f>
        <v>957115943.71999991</v>
      </c>
      <c r="D9" s="27">
        <f t="shared" ref="D9:G9" si="5">D10+D11+D12+D13+D14+D15+D16+D17+D18</f>
        <v>891090484.16999996</v>
      </c>
      <c r="E9" s="27">
        <f t="shared" si="5"/>
        <v>871737678.34000003</v>
      </c>
      <c r="F9" s="27">
        <f t="shared" si="5"/>
        <v>827942235.51999998</v>
      </c>
      <c r="G9" s="27">
        <f t="shared" si="5"/>
        <v>860979025.80999994</v>
      </c>
      <c r="H9" s="23">
        <f t="shared" si="1"/>
        <v>-85378265.379999876</v>
      </c>
      <c r="I9" s="33">
        <f t="shared" si="2"/>
        <v>91.079631894108644</v>
      </c>
      <c r="J9" s="23">
        <f t="shared" si="3"/>
        <v>-19352805.829999924</v>
      </c>
      <c r="K9" s="23">
        <f t="shared" si="4"/>
        <v>97.828188475379591</v>
      </c>
    </row>
    <row r="10" spans="2:11" s="10" customFormat="1" x14ac:dyDescent="0.25">
      <c r="B10" s="11" t="s">
        <v>4</v>
      </c>
      <c r="C10" s="26">
        <v>892969696.60000002</v>
      </c>
      <c r="D10" s="26">
        <v>815849600</v>
      </c>
      <c r="E10" s="26">
        <v>792046078.34000003</v>
      </c>
      <c r="F10" s="22">
        <v>745195835.51999998</v>
      </c>
      <c r="G10" s="22">
        <v>774160925.80999994</v>
      </c>
      <c r="H10" s="22">
        <f t="shared" si="1"/>
        <v>-100923618.25999999</v>
      </c>
      <c r="I10" s="32">
        <f t="shared" si="2"/>
        <v>88.697979489755511</v>
      </c>
      <c r="J10" s="22">
        <f t="shared" si="3"/>
        <v>-23803521.659999967</v>
      </c>
      <c r="K10" s="22">
        <f t="shared" si="4"/>
        <v>97.082363996991603</v>
      </c>
    </row>
    <row r="11" spans="2:11" s="10" customFormat="1" ht="30" x14ac:dyDescent="0.25">
      <c r="B11" s="14" t="s">
        <v>5</v>
      </c>
      <c r="C11" s="26">
        <v>8001309.79</v>
      </c>
      <c r="D11" s="26">
        <v>8563000</v>
      </c>
      <c r="E11" s="26">
        <v>9113000</v>
      </c>
      <c r="F11" s="22">
        <v>9479000</v>
      </c>
      <c r="G11" s="22">
        <v>9857000</v>
      </c>
      <c r="H11" s="22">
        <f t="shared" si="1"/>
        <v>1111690.21</v>
      </c>
      <c r="I11" s="32">
        <f t="shared" si="2"/>
        <v>113.89385287130595</v>
      </c>
      <c r="J11" s="22">
        <f t="shared" si="3"/>
        <v>550000</v>
      </c>
      <c r="K11" s="22">
        <f t="shared" si="4"/>
        <v>106.42298259955622</v>
      </c>
    </row>
    <row r="12" spans="2:11" s="10" customFormat="1" ht="30" x14ac:dyDescent="0.25">
      <c r="B12" s="14" t="s">
        <v>19</v>
      </c>
      <c r="C12" s="26">
        <v>28751242.920000002</v>
      </c>
      <c r="D12" s="26">
        <v>35097000</v>
      </c>
      <c r="E12" s="26">
        <v>38418000</v>
      </c>
      <c r="F12" s="22">
        <v>40673500</v>
      </c>
      <c r="G12" s="22">
        <v>42813200</v>
      </c>
      <c r="H12" s="22">
        <f t="shared" si="1"/>
        <v>9666757.0799999982</v>
      </c>
      <c r="I12" s="32">
        <f t="shared" si="2"/>
        <v>133.6220493385195</v>
      </c>
      <c r="J12" s="22">
        <f t="shared" si="3"/>
        <v>3321000</v>
      </c>
      <c r="K12" s="22">
        <f t="shared" si="4"/>
        <v>109.46234720916317</v>
      </c>
    </row>
    <row r="13" spans="2:11" s="10" customFormat="1" ht="30" x14ac:dyDescent="0.25">
      <c r="B13" s="14" t="s">
        <v>20</v>
      </c>
      <c r="C13" s="26">
        <v>-57952.75</v>
      </c>
      <c r="D13" s="26">
        <v>7884.17</v>
      </c>
      <c r="E13" s="26">
        <v>0</v>
      </c>
      <c r="F13" s="22">
        <v>0</v>
      </c>
      <c r="G13" s="22">
        <v>0</v>
      </c>
      <c r="H13" s="22">
        <f t="shared" si="1"/>
        <v>57952.75</v>
      </c>
      <c r="I13" s="32">
        <f t="shared" si="2"/>
        <v>0</v>
      </c>
      <c r="J13" s="22">
        <f t="shared" si="3"/>
        <v>-7884.17</v>
      </c>
      <c r="K13" s="22">
        <f t="shared" si="4"/>
        <v>0</v>
      </c>
    </row>
    <row r="14" spans="2:11" s="10" customFormat="1" ht="30" x14ac:dyDescent="0.25">
      <c r="B14" s="14" t="s">
        <v>23</v>
      </c>
      <c r="C14" s="26">
        <v>837547.17</v>
      </c>
      <c r="D14" s="26">
        <v>3595000</v>
      </c>
      <c r="E14" s="26">
        <v>3918600</v>
      </c>
      <c r="F14" s="22">
        <v>3996900</v>
      </c>
      <c r="G14" s="22">
        <v>4076900</v>
      </c>
      <c r="H14" s="22">
        <f t="shared" si="1"/>
        <v>3081052.83</v>
      </c>
      <c r="I14" s="32">
        <f t="shared" si="2"/>
        <v>467.86618597254642</v>
      </c>
      <c r="J14" s="22">
        <f t="shared" si="3"/>
        <v>323600</v>
      </c>
      <c r="K14" s="22">
        <f t="shared" si="4"/>
        <v>109.00139082058415</v>
      </c>
    </row>
    <row r="15" spans="2:11" s="10" customFormat="1" x14ac:dyDescent="0.25">
      <c r="B15" s="11" t="s">
        <v>21</v>
      </c>
      <c r="C15" s="26">
        <v>10245029.24</v>
      </c>
      <c r="D15" s="26">
        <v>11915000</v>
      </c>
      <c r="E15" s="26">
        <v>11834000</v>
      </c>
      <c r="F15" s="22">
        <v>11897000</v>
      </c>
      <c r="G15" s="22">
        <v>13134000</v>
      </c>
      <c r="H15" s="22">
        <f t="shared" si="1"/>
        <v>1588970.7599999998</v>
      </c>
      <c r="I15" s="32">
        <f t="shared" si="2"/>
        <v>115.50967520713489</v>
      </c>
      <c r="J15" s="22">
        <f t="shared" si="3"/>
        <v>-81000</v>
      </c>
      <c r="K15" s="22">
        <f t="shared" si="4"/>
        <v>99.32018464120857</v>
      </c>
    </row>
    <row r="16" spans="2:11" s="10" customFormat="1" x14ac:dyDescent="0.25">
      <c r="B16" s="11" t="s">
        <v>6</v>
      </c>
      <c r="C16" s="26">
        <v>5644532.4800000004</v>
      </c>
      <c r="D16" s="26">
        <v>6056000</v>
      </c>
      <c r="E16" s="26">
        <v>5993000</v>
      </c>
      <c r="F16" s="22">
        <v>6113000</v>
      </c>
      <c r="G16" s="22">
        <v>6236000</v>
      </c>
      <c r="H16" s="22">
        <f t="shared" si="1"/>
        <v>348467.51999999955</v>
      </c>
      <c r="I16" s="32">
        <f t="shared" si="2"/>
        <v>106.17354087756085</v>
      </c>
      <c r="J16" s="22">
        <f t="shared" si="3"/>
        <v>-63000</v>
      </c>
      <c r="K16" s="22">
        <f t="shared" si="4"/>
        <v>98.959709379128142</v>
      </c>
    </row>
    <row r="17" spans="2:11" s="10" customFormat="1" x14ac:dyDescent="0.25">
      <c r="B17" s="11" t="s">
        <v>18</v>
      </c>
      <c r="C17" s="26">
        <v>8729439.7599999998</v>
      </c>
      <c r="D17" s="26">
        <v>7884000</v>
      </c>
      <c r="E17" s="26">
        <v>8592000</v>
      </c>
      <c r="F17" s="22">
        <v>8764000</v>
      </c>
      <c r="G17" s="22">
        <v>8878000</v>
      </c>
      <c r="H17" s="22">
        <f t="shared" si="1"/>
        <v>-137439.75999999978</v>
      </c>
      <c r="I17" s="32">
        <f t="shared" si="2"/>
        <v>98.425560359213705</v>
      </c>
      <c r="J17" s="22">
        <f t="shared" si="3"/>
        <v>708000</v>
      </c>
      <c r="K17" s="22">
        <f t="shared" si="4"/>
        <v>108.98021308980212</v>
      </c>
    </row>
    <row r="18" spans="2:11" s="10" customFormat="1" x14ac:dyDescent="0.25">
      <c r="B18" s="11" t="s">
        <v>24</v>
      </c>
      <c r="C18" s="26">
        <f>1995098.51</f>
        <v>1995098.51</v>
      </c>
      <c r="D18" s="26">
        <v>2123000</v>
      </c>
      <c r="E18" s="26">
        <v>1823000</v>
      </c>
      <c r="F18" s="22">
        <v>1823000</v>
      </c>
      <c r="G18" s="22">
        <v>1823000</v>
      </c>
      <c r="H18" s="22">
        <f>E18-C18</f>
        <v>-172098.51</v>
      </c>
      <c r="I18" s="32">
        <f t="shared" si="2"/>
        <v>91.37393421240138</v>
      </c>
      <c r="J18" s="22">
        <f t="shared" si="3"/>
        <v>-300000</v>
      </c>
      <c r="K18" s="22">
        <f t="shared" si="4"/>
        <v>85.86905322656618</v>
      </c>
    </row>
    <row r="19" spans="2:11" s="12" customFormat="1" x14ac:dyDescent="0.25">
      <c r="B19" s="13" t="s">
        <v>25</v>
      </c>
      <c r="C19" s="27">
        <v>36149972.240000002</v>
      </c>
      <c r="D19" s="27">
        <v>33192006.68</v>
      </c>
      <c r="E19" s="27">
        <v>32632914.920000002</v>
      </c>
      <c r="F19" s="23">
        <v>32530928.34</v>
      </c>
      <c r="G19" s="23">
        <v>32420077.25</v>
      </c>
      <c r="H19" s="23">
        <f>E19-C19</f>
        <v>-3517057.3200000003</v>
      </c>
      <c r="I19" s="33">
        <f t="shared" si="2"/>
        <v>90.270926636816696</v>
      </c>
      <c r="J19" s="23">
        <f t="shared" si="3"/>
        <v>-559091.75999999791</v>
      </c>
      <c r="K19" s="23">
        <f t="shared" si="4"/>
        <v>98.315583130028472</v>
      </c>
    </row>
    <row r="20" spans="2:11" s="6" customFormat="1" ht="14.25" x14ac:dyDescent="0.2">
      <c r="B20" s="7" t="s">
        <v>7</v>
      </c>
      <c r="C20" s="24">
        <f>C21+C27+C28+C29+C39+C40</f>
        <v>1012764620.0400001</v>
      </c>
      <c r="D20" s="24">
        <f>D21+D27+D28+D29+D39+D40</f>
        <v>1306549030.6899998</v>
      </c>
      <c r="E20" s="24">
        <f>E21+E27+E28+E29+E39+E40</f>
        <v>1501969000</v>
      </c>
      <c r="F20" s="24">
        <f>F21+F27+F28+F29+F39+F40</f>
        <v>1060103800</v>
      </c>
      <c r="G20" s="24">
        <f>G21+G27+G28+G29+G39+G40</f>
        <v>1058789900</v>
      </c>
      <c r="H20" s="24">
        <f t="shared" si="1"/>
        <v>489204379.95999992</v>
      </c>
      <c r="I20" s="30">
        <f t="shared" si="2"/>
        <v>148.30385760717809</v>
      </c>
      <c r="J20" s="24">
        <f t="shared" si="3"/>
        <v>195419969.31000018</v>
      </c>
      <c r="K20" s="24">
        <f t="shared" si="4"/>
        <v>114.95695643406488</v>
      </c>
    </row>
    <row r="21" spans="2:11" ht="30" x14ac:dyDescent="0.25">
      <c r="B21" s="15" t="s">
        <v>8</v>
      </c>
      <c r="C21" s="22">
        <f>C23+C24+C25+C26</f>
        <v>875793630</v>
      </c>
      <c r="D21" s="22">
        <f t="shared" ref="D21:G21" si="6">D23+D24+D25+D26</f>
        <v>1186891203.5999999</v>
      </c>
      <c r="E21" s="22">
        <f t="shared" si="6"/>
        <v>1501969000</v>
      </c>
      <c r="F21" s="22">
        <f t="shared" si="6"/>
        <v>1060103800</v>
      </c>
      <c r="G21" s="22">
        <f t="shared" si="6"/>
        <v>1058789900</v>
      </c>
      <c r="H21" s="22">
        <f t="shared" si="1"/>
        <v>626175370</v>
      </c>
      <c r="I21" s="32">
        <f t="shared" si="2"/>
        <v>171.49805028839958</v>
      </c>
      <c r="J21" s="22">
        <f t="shared" si="3"/>
        <v>315077796.4000001</v>
      </c>
      <c r="K21" s="22">
        <f t="shared" si="4"/>
        <v>126.54647666477996</v>
      </c>
    </row>
    <row r="22" spans="2:11" x14ac:dyDescent="0.25">
      <c r="B22" s="15" t="s">
        <v>3</v>
      </c>
      <c r="C22" s="22"/>
      <c r="D22" s="22"/>
      <c r="E22" s="22"/>
      <c r="F22" s="22"/>
      <c r="G22" s="22"/>
      <c r="H22" s="22"/>
      <c r="I22" s="32"/>
      <c r="J22" s="22"/>
      <c r="K22" s="22"/>
    </row>
    <row r="23" spans="2:11" s="17" customFormat="1" ht="30" x14ac:dyDescent="0.25">
      <c r="B23" s="16" t="s">
        <v>9</v>
      </c>
      <c r="C23" s="23">
        <v>70236300</v>
      </c>
      <c r="D23" s="28">
        <v>118436300</v>
      </c>
      <c r="E23" s="28">
        <v>105261400</v>
      </c>
      <c r="F23" s="28">
        <v>0</v>
      </c>
      <c r="G23" s="28">
        <v>0</v>
      </c>
      <c r="H23" s="23">
        <f t="shared" si="1"/>
        <v>35025100</v>
      </c>
      <c r="I23" s="33">
        <f t="shared" si="2"/>
        <v>149.86751864776474</v>
      </c>
      <c r="J23" s="23">
        <f t="shared" si="3"/>
        <v>-13174900</v>
      </c>
      <c r="K23" s="23">
        <f t="shared" si="4"/>
        <v>88.875961170688385</v>
      </c>
    </row>
    <row r="24" spans="2:11" s="17" customFormat="1" ht="30" x14ac:dyDescent="0.25">
      <c r="B24" s="16" t="s">
        <v>10</v>
      </c>
      <c r="C24" s="23">
        <v>57606062.409999996</v>
      </c>
      <c r="D24" s="23">
        <v>222995755.59999999</v>
      </c>
      <c r="E24" s="28">
        <v>554383500</v>
      </c>
      <c r="F24" s="28">
        <v>209804600</v>
      </c>
      <c r="G24" s="28">
        <v>208445500</v>
      </c>
      <c r="H24" s="23">
        <f t="shared" si="1"/>
        <v>496777437.59000003</v>
      </c>
      <c r="I24" s="33">
        <f t="shared" si="2"/>
        <v>962.37006455029461</v>
      </c>
      <c r="J24" s="23">
        <f t="shared" si="3"/>
        <v>331387744.39999998</v>
      </c>
      <c r="K24" s="23">
        <f t="shared" si="4"/>
        <v>248.60719815422354</v>
      </c>
    </row>
    <row r="25" spans="2:11" s="17" customFormat="1" ht="30" x14ac:dyDescent="0.25">
      <c r="B25" s="16" t="s">
        <v>11</v>
      </c>
      <c r="C25" s="23">
        <v>730178133.09000003</v>
      </c>
      <c r="D25" s="23">
        <v>811854400</v>
      </c>
      <c r="E25" s="28">
        <v>838496600</v>
      </c>
      <c r="F25" s="28">
        <v>846443300</v>
      </c>
      <c r="G25" s="28">
        <v>846540500</v>
      </c>
      <c r="H25" s="23">
        <f t="shared" si="1"/>
        <v>108318466.90999997</v>
      </c>
      <c r="I25" s="33">
        <f t="shared" si="2"/>
        <v>114.83452626164154</v>
      </c>
      <c r="J25" s="23">
        <f t="shared" si="3"/>
        <v>26642200</v>
      </c>
      <c r="K25" s="23">
        <f t="shared" si="4"/>
        <v>103.28164754665367</v>
      </c>
    </row>
    <row r="26" spans="2:11" s="17" customFormat="1" x14ac:dyDescent="0.25">
      <c r="B26" s="18" t="s">
        <v>12</v>
      </c>
      <c r="C26" s="23">
        <v>17773134.5</v>
      </c>
      <c r="D26" s="23">
        <v>33604748</v>
      </c>
      <c r="E26" s="28">
        <v>3827500</v>
      </c>
      <c r="F26" s="28">
        <v>3855900</v>
      </c>
      <c r="G26" s="28">
        <v>3803900</v>
      </c>
      <c r="H26" s="23">
        <f t="shared" si="1"/>
        <v>-13945634.5</v>
      </c>
      <c r="I26" s="33">
        <f t="shared" si="2"/>
        <v>21.535312187054007</v>
      </c>
      <c r="J26" s="23">
        <f t="shared" si="3"/>
        <v>-29777248</v>
      </c>
      <c r="K26" s="23">
        <f t="shared" si="4"/>
        <v>11.389759566118455</v>
      </c>
    </row>
    <row r="27" spans="2:11" ht="30" x14ac:dyDescent="0.25">
      <c r="B27" s="19" t="s">
        <v>13</v>
      </c>
      <c r="C27" s="22">
        <v>100000</v>
      </c>
      <c r="D27" s="29">
        <v>0</v>
      </c>
      <c r="E27" s="29">
        <v>0</v>
      </c>
      <c r="F27" s="29">
        <v>0</v>
      </c>
      <c r="G27" s="29">
        <v>0</v>
      </c>
      <c r="H27" s="22">
        <f t="shared" si="1"/>
        <v>-100000</v>
      </c>
      <c r="I27" s="32">
        <f t="shared" si="2"/>
        <v>0</v>
      </c>
      <c r="J27" s="22">
        <f t="shared" si="3"/>
        <v>0</v>
      </c>
      <c r="K27" s="22" t="e">
        <f t="shared" si="4"/>
        <v>#DIV/0!</v>
      </c>
    </row>
    <row r="28" spans="2:11" ht="17.25" customHeight="1" x14ac:dyDescent="0.25">
      <c r="B28" s="19" t="s">
        <v>14</v>
      </c>
      <c r="C28" s="22">
        <v>136046400</v>
      </c>
      <c r="D28" s="29">
        <v>118350000</v>
      </c>
      <c r="E28" s="29">
        <v>0</v>
      </c>
      <c r="F28" s="29">
        <v>0</v>
      </c>
      <c r="G28" s="29">
        <v>0</v>
      </c>
      <c r="H28" s="22">
        <f t="shared" si="1"/>
        <v>-136046400</v>
      </c>
      <c r="I28" s="32">
        <f t="shared" si="2"/>
        <v>0</v>
      </c>
      <c r="J28" s="22">
        <f t="shared" si="3"/>
        <v>-118350000</v>
      </c>
      <c r="K28" s="22">
        <f t="shared" si="4"/>
        <v>0</v>
      </c>
    </row>
    <row r="29" spans="2:11" x14ac:dyDescent="0.25">
      <c r="B29" s="20" t="s">
        <v>15</v>
      </c>
      <c r="C29" s="22">
        <v>777052.2</v>
      </c>
      <c r="D29" s="22">
        <v>1435366.2</v>
      </c>
      <c r="E29" s="29">
        <v>0</v>
      </c>
      <c r="F29" s="29">
        <v>0</v>
      </c>
      <c r="G29" s="29">
        <v>0</v>
      </c>
      <c r="H29" s="22">
        <f t="shared" si="1"/>
        <v>-777052.2</v>
      </c>
      <c r="I29" s="32">
        <f t="shared" si="2"/>
        <v>0</v>
      </c>
      <c r="J29" s="22">
        <f t="shared" si="3"/>
        <v>-1435366.2</v>
      </c>
      <c r="K29" s="22">
        <f t="shared" si="4"/>
        <v>0</v>
      </c>
    </row>
    <row r="30" spans="2:11" hidden="1" x14ac:dyDescent="0.25">
      <c r="B30" s="20"/>
      <c r="C30" s="22"/>
      <c r="D30" s="22">
        <v>5810.84</v>
      </c>
      <c r="E30" s="22"/>
      <c r="F30" s="22"/>
      <c r="G30" s="22"/>
      <c r="H30" s="22">
        <f t="shared" si="1"/>
        <v>0</v>
      </c>
      <c r="I30" s="32" t="e">
        <f t="shared" si="2"/>
        <v>#DIV/0!</v>
      </c>
      <c r="J30" s="22">
        <f t="shared" si="3"/>
        <v>-5810.84</v>
      </c>
      <c r="K30" s="22">
        <f t="shared" si="4"/>
        <v>0</v>
      </c>
    </row>
    <row r="31" spans="2:11" hidden="1" x14ac:dyDescent="0.25">
      <c r="B31" s="20"/>
      <c r="C31" s="22"/>
      <c r="D31" s="22">
        <v>-133349.95000000001</v>
      </c>
      <c r="E31" s="22"/>
      <c r="F31" s="22"/>
      <c r="G31" s="22"/>
      <c r="H31" s="22">
        <f t="shared" si="1"/>
        <v>0</v>
      </c>
      <c r="I31" s="32" t="e">
        <f t="shared" si="2"/>
        <v>#DIV/0!</v>
      </c>
      <c r="J31" s="22">
        <f t="shared" si="3"/>
        <v>133349.95000000001</v>
      </c>
      <c r="K31" s="22">
        <f t="shared" si="4"/>
        <v>0</v>
      </c>
    </row>
    <row r="32" spans="2:11" hidden="1" x14ac:dyDescent="0.25">
      <c r="B32" s="20"/>
      <c r="C32" s="22"/>
      <c r="D32" s="22"/>
      <c r="E32" s="22"/>
      <c r="F32" s="22"/>
      <c r="G32" s="22"/>
      <c r="H32" s="22">
        <f t="shared" si="1"/>
        <v>0</v>
      </c>
      <c r="I32" s="32" t="e">
        <f t="shared" si="2"/>
        <v>#DIV/0!</v>
      </c>
      <c r="J32" s="22">
        <f t="shared" si="3"/>
        <v>0</v>
      </c>
      <c r="K32" s="22" t="e">
        <f t="shared" si="4"/>
        <v>#DIV/0!</v>
      </c>
    </row>
    <row r="33" spans="2:11" hidden="1" x14ac:dyDescent="0.25">
      <c r="B33" s="20"/>
      <c r="C33" s="22"/>
      <c r="D33" s="22"/>
      <c r="E33" s="22"/>
      <c r="F33" s="22"/>
      <c r="G33" s="22"/>
      <c r="H33" s="22">
        <f t="shared" si="1"/>
        <v>0</v>
      </c>
      <c r="I33" s="32" t="e">
        <f t="shared" si="2"/>
        <v>#DIV/0!</v>
      </c>
      <c r="J33" s="22">
        <f t="shared" si="3"/>
        <v>0</v>
      </c>
      <c r="K33" s="22" t="e">
        <f t="shared" si="4"/>
        <v>#DIV/0!</v>
      </c>
    </row>
    <row r="34" spans="2:11" hidden="1" x14ac:dyDescent="0.25">
      <c r="B34" s="20"/>
      <c r="C34" s="22"/>
      <c r="D34" s="22"/>
      <c r="E34" s="22"/>
      <c r="F34" s="22"/>
      <c r="G34" s="22"/>
      <c r="H34" s="22">
        <f t="shared" si="1"/>
        <v>0</v>
      </c>
      <c r="I34" s="32" t="e">
        <f t="shared" si="2"/>
        <v>#DIV/0!</v>
      </c>
      <c r="J34" s="22">
        <f t="shared" si="3"/>
        <v>0</v>
      </c>
      <c r="K34" s="22" t="e">
        <f t="shared" si="4"/>
        <v>#DIV/0!</v>
      </c>
    </row>
    <row r="35" spans="2:11" hidden="1" x14ac:dyDescent="0.25">
      <c r="B35" s="20"/>
      <c r="C35" s="22"/>
      <c r="D35" s="22"/>
      <c r="E35" s="22"/>
      <c r="F35" s="22"/>
      <c r="G35" s="22"/>
      <c r="H35" s="22">
        <f t="shared" si="1"/>
        <v>0</v>
      </c>
      <c r="I35" s="32" t="e">
        <f t="shared" si="2"/>
        <v>#DIV/0!</v>
      </c>
      <c r="J35" s="22">
        <f t="shared" si="3"/>
        <v>0</v>
      </c>
      <c r="K35" s="22" t="e">
        <f t="shared" si="4"/>
        <v>#DIV/0!</v>
      </c>
    </row>
    <row r="36" spans="2:11" hidden="1" x14ac:dyDescent="0.25">
      <c r="B36" s="20"/>
      <c r="C36" s="22"/>
      <c r="D36" s="22"/>
      <c r="E36" s="22"/>
      <c r="F36" s="22"/>
      <c r="G36" s="22"/>
      <c r="H36" s="22">
        <f t="shared" si="1"/>
        <v>0</v>
      </c>
      <c r="I36" s="32" t="e">
        <f t="shared" si="2"/>
        <v>#DIV/0!</v>
      </c>
      <c r="J36" s="22">
        <f t="shared" si="3"/>
        <v>0</v>
      </c>
      <c r="K36" s="22" t="e">
        <f t="shared" si="4"/>
        <v>#DIV/0!</v>
      </c>
    </row>
    <row r="37" spans="2:11" hidden="1" x14ac:dyDescent="0.25">
      <c r="B37" s="20"/>
      <c r="C37" s="22"/>
      <c r="D37" s="22"/>
      <c r="E37" s="22"/>
      <c r="F37" s="22"/>
      <c r="G37" s="22"/>
      <c r="H37" s="22">
        <f t="shared" si="1"/>
        <v>0</v>
      </c>
      <c r="I37" s="32" t="e">
        <f t="shared" si="2"/>
        <v>#DIV/0!</v>
      </c>
      <c r="J37" s="22">
        <f t="shared" si="3"/>
        <v>0</v>
      </c>
      <c r="K37" s="22" t="e">
        <f t="shared" si="4"/>
        <v>#DIV/0!</v>
      </c>
    </row>
    <row r="38" spans="2:11" hidden="1" x14ac:dyDescent="0.25">
      <c r="B38" s="20"/>
      <c r="C38" s="22"/>
      <c r="D38" s="22"/>
      <c r="E38" s="22"/>
      <c r="F38" s="22"/>
      <c r="G38" s="22"/>
      <c r="H38" s="22">
        <f t="shared" si="1"/>
        <v>0</v>
      </c>
      <c r="I38" s="32" t="e">
        <f t="shared" si="2"/>
        <v>#DIV/0!</v>
      </c>
      <c r="J38" s="22">
        <f t="shared" si="3"/>
        <v>0</v>
      </c>
      <c r="K38" s="22" t="e">
        <f t="shared" si="4"/>
        <v>#DIV/0!</v>
      </c>
    </row>
    <row r="39" spans="2:11" ht="75" x14ac:dyDescent="0.25">
      <c r="B39" s="19" t="s">
        <v>17</v>
      </c>
      <c r="C39" s="22">
        <v>176698.44</v>
      </c>
      <c r="D39" s="29">
        <v>5810.84</v>
      </c>
      <c r="E39" s="29">
        <v>0</v>
      </c>
      <c r="F39" s="29">
        <v>0</v>
      </c>
      <c r="G39" s="29">
        <v>0</v>
      </c>
      <c r="H39" s="22">
        <f t="shared" si="1"/>
        <v>-176698.44</v>
      </c>
      <c r="I39" s="32">
        <f t="shared" si="2"/>
        <v>0</v>
      </c>
      <c r="J39" s="22">
        <f t="shared" si="3"/>
        <v>-5810.84</v>
      </c>
      <c r="K39" s="22">
        <f t="shared" si="4"/>
        <v>0</v>
      </c>
    </row>
    <row r="40" spans="2:11" ht="30" x14ac:dyDescent="0.25">
      <c r="B40" s="19" t="s">
        <v>16</v>
      </c>
      <c r="C40" s="22">
        <v>-129160.6</v>
      </c>
      <c r="D40" s="22">
        <v>-133349.95000000001</v>
      </c>
      <c r="E40" s="29">
        <v>0</v>
      </c>
      <c r="F40" s="29">
        <v>0</v>
      </c>
      <c r="G40" s="29">
        <v>0</v>
      </c>
      <c r="H40" s="22">
        <f t="shared" si="1"/>
        <v>129160.6</v>
      </c>
      <c r="I40" s="32">
        <f t="shared" si="2"/>
        <v>0</v>
      </c>
      <c r="J40" s="22">
        <f t="shared" si="3"/>
        <v>133349.95000000001</v>
      </c>
      <c r="K40" s="22">
        <f t="shared" si="4"/>
        <v>0</v>
      </c>
    </row>
    <row r="42" spans="2:11" x14ac:dyDescent="0.25">
      <c r="C42" s="21"/>
    </row>
  </sheetData>
  <mergeCells count="9">
    <mergeCell ref="B3:B4"/>
    <mergeCell ref="G3:G4"/>
    <mergeCell ref="B1:K1"/>
    <mergeCell ref="H3:I3"/>
    <mergeCell ref="J3:K3"/>
    <mergeCell ref="C3:C4"/>
    <mergeCell ref="D3:D4"/>
    <mergeCell ref="E3:E4"/>
    <mergeCell ref="F3:F4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81" firstPageNumber="2934" orientation="landscape" useFirstPageNumber="1" r:id="rId1"/>
  <headerFooter>
    <oddHeader>&amp;R&amp;"Times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Полянская Алла Николаевна</dc:creator>
  <cp:lastModifiedBy>Ступницкая Виктория Викторовна</cp:lastModifiedBy>
  <cp:lastPrinted>2019-10-21T06:14:44Z</cp:lastPrinted>
  <dcterms:created xsi:type="dcterms:W3CDTF">2016-07-28T11:48:08Z</dcterms:created>
  <dcterms:modified xsi:type="dcterms:W3CDTF">2024-10-31T12:05:40Z</dcterms:modified>
</cp:coreProperties>
</file>