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0" yWindow="60" windowWidth="16965" windowHeight="12315"/>
  </bookViews>
  <sheets>
    <sheet name="Рабочая к приложению 1.1" sheetId="26" r:id="rId1"/>
  </sheets>
  <definedNames>
    <definedName name="_xlnm._FilterDatabase" localSheetId="0" hidden="1">'Рабочая к приложению 1.1'!$A$6:$F$113</definedName>
    <definedName name="_xlnm.Print_Titles" localSheetId="0">'Рабочая к приложению 1.1'!$6:$6</definedName>
    <definedName name="_xlnm.Print_Area" localSheetId="0">'Рабочая к приложению 1.1'!$A$1:$H$125</definedName>
  </definedNames>
  <calcPr calcId="144525"/>
</workbook>
</file>

<file path=xl/calcChain.xml><?xml version="1.0" encoding="utf-8"?>
<calcChain xmlns="http://schemas.openxmlformats.org/spreadsheetml/2006/main">
  <c r="G57" i="26" l="1"/>
  <c r="D57" i="26"/>
  <c r="H77" i="26"/>
  <c r="H78" i="26"/>
  <c r="H79" i="26"/>
  <c r="E77" i="26"/>
  <c r="E78" i="26"/>
  <c r="E79" i="26"/>
  <c r="G117" i="26" l="1"/>
  <c r="G112" i="26"/>
  <c r="G106" i="26"/>
  <c r="G90" i="26"/>
  <c r="G80" i="26"/>
  <c r="G54" i="26"/>
  <c r="G44" i="26"/>
  <c r="G42" i="26"/>
  <c r="G38" i="26"/>
  <c r="G36" i="26"/>
  <c r="G34" i="26"/>
  <c r="G29" i="26"/>
  <c r="G24" i="26"/>
  <c r="G20" i="26"/>
  <c r="G15" i="26"/>
  <c r="G13" i="26"/>
  <c r="G10" i="26"/>
  <c r="D117" i="26"/>
  <c r="D112" i="26"/>
  <c r="D106" i="26"/>
  <c r="D90" i="26"/>
  <c r="D80" i="26"/>
  <c r="D54" i="26"/>
  <c r="D44" i="26"/>
  <c r="D42" i="26"/>
  <c r="D38" i="26"/>
  <c r="D36" i="26"/>
  <c r="D34" i="26"/>
  <c r="D29" i="26"/>
  <c r="D24" i="26"/>
  <c r="D20" i="26"/>
  <c r="D15" i="26"/>
  <c r="D13" i="26"/>
  <c r="D10" i="26"/>
  <c r="H8" i="26"/>
  <c r="H12" i="26"/>
  <c r="H14" i="26"/>
  <c r="H16" i="26"/>
  <c r="H17" i="26"/>
  <c r="H18" i="26"/>
  <c r="H19" i="26"/>
  <c r="H21" i="26"/>
  <c r="H22" i="26"/>
  <c r="H23" i="26"/>
  <c r="H25" i="26"/>
  <c r="H26" i="26"/>
  <c r="H27" i="26"/>
  <c r="H30" i="26"/>
  <c r="H32" i="26"/>
  <c r="H33" i="26"/>
  <c r="H35" i="26"/>
  <c r="H37" i="26"/>
  <c r="H39" i="26"/>
  <c r="H40" i="26"/>
  <c r="H41" i="26"/>
  <c r="H43" i="26"/>
  <c r="H45" i="26"/>
  <c r="H46" i="26"/>
  <c r="H47" i="26"/>
  <c r="H48" i="26"/>
  <c r="H49" i="26"/>
  <c r="H50" i="26"/>
  <c r="H51" i="26"/>
  <c r="H55" i="26"/>
  <c r="H58" i="26"/>
  <c r="H59" i="26"/>
  <c r="H60" i="26"/>
  <c r="H61" i="26"/>
  <c r="H62" i="26"/>
  <c r="H64" i="26"/>
  <c r="H65" i="26"/>
  <c r="H66" i="26"/>
  <c r="H67" i="26"/>
  <c r="H68" i="26"/>
  <c r="H69" i="26"/>
  <c r="H70" i="26"/>
  <c r="H71" i="26"/>
  <c r="H72" i="26"/>
  <c r="H73" i="26"/>
  <c r="H74" i="26"/>
  <c r="H75" i="26"/>
  <c r="H76" i="26"/>
  <c r="H81" i="26"/>
  <c r="H82" i="26"/>
  <c r="H83" i="26"/>
  <c r="H84" i="26"/>
  <c r="H85" i="26"/>
  <c r="H86" i="26"/>
  <c r="H87" i="26"/>
  <c r="H88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7" i="26"/>
  <c r="H108" i="26"/>
  <c r="H109" i="26"/>
  <c r="H110" i="26"/>
  <c r="H113" i="26"/>
  <c r="H114" i="26"/>
  <c r="H115" i="26"/>
  <c r="H116" i="26"/>
  <c r="H118" i="26"/>
  <c r="H119" i="26"/>
  <c r="H120" i="26"/>
  <c r="H121" i="26"/>
  <c r="H122" i="26"/>
  <c r="H123" i="26"/>
  <c r="H124" i="26"/>
  <c r="E8" i="26"/>
  <c r="E12" i="26"/>
  <c r="E14" i="26"/>
  <c r="E16" i="26"/>
  <c r="E17" i="26"/>
  <c r="E18" i="26"/>
  <c r="E19" i="26"/>
  <c r="E21" i="26"/>
  <c r="E22" i="26"/>
  <c r="E23" i="26"/>
  <c r="E25" i="26"/>
  <c r="E26" i="26"/>
  <c r="E27" i="26"/>
  <c r="E30" i="26"/>
  <c r="E32" i="26"/>
  <c r="E33" i="26"/>
  <c r="E35" i="26"/>
  <c r="E37" i="26"/>
  <c r="E39" i="26"/>
  <c r="E40" i="26"/>
  <c r="E41" i="26"/>
  <c r="E43" i="26"/>
  <c r="E45" i="26"/>
  <c r="E46" i="26"/>
  <c r="E47" i="26"/>
  <c r="E48" i="26"/>
  <c r="E49" i="26"/>
  <c r="E50" i="26"/>
  <c r="E51" i="26"/>
  <c r="E55" i="26"/>
  <c r="E58" i="26"/>
  <c r="E59" i="26"/>
  <c r="E60" i="26"/>
  <c r="E61" i="26"/>
  <c r="E62" i="26"/>
  <c r="E64" i="26"/>
  <c r="E65" i="26"/>
  <c r="E66" i="26"/>
  <c r="E67" i="26"/>
  <c r="E68" i="26"/>
  <c r="E69" i="26"/>
  <c r="E70" i="26"/>
  <c r="E71" i="26"/>
  <c r="E72" i="26"/>
  <c r="E73" i="26"/>
  <c r="E74" i="26"/>
  <c r="E75" i="26"/>
  <c r="E76" i="26"/>
  <c r="E81" i="26"/>
  <c r="E82" i="26"/>
  <c r="E83" i="26"/>
  <c r="E84" i="26"/>
  <c r="E85" i="26"/>
  <c r="E86" i="26"/>
  <c r="E87" i="26"/>
  <c r="E88" i="26"/>
  <c r="E91" i="26"/>
  <c r="E92" i="26"/>
  <c r="E93" i="26"/>
  <c r="E94" i="26"/>
  <c r="E95" i="26"/>
  <c r="E96" i="26"/>
  <c r="E97" i="26"/>
  <c r="E98" i="26"/>
  <c r="E99" i="26"/>
  <c r="E100" i="26"/>
  <c r="E101" i="26"/>
  <c r="E102" i="26"/>
  <c r="E103" i="26"/>
  <c r="E104" i="26"/>
  <c r="E105" i="26"/>
  <c r="E107" i="26"/>
  <c r="E108" i="26"/>
  <c r="E109" i="26"/>
  <c r="E110" i="26"/>
  <c r="E113" i="26"/>
  <c r="E114" i="26"/>
  <c r="E115" i="26"/>
  <c r="E116" i="26"/>
  <c r="E118" i="26"/>
  <c r="E119" i="26"/>
  <c r="E120" i="26"/>
  <c r="E121" i="26"/>
  <c r="E122" i="26"/>
  <c r="E123" i="26"/>
  <c r="E124" i="26"/>
  <c r="G9" i="26" l="1"/>
  <c r="G111" i="26"/>
  <c r="G28" i="26"/>
  <c r="G89" i="26"/>
  <c r="G56" i="26"/>
  <c r="D111" i="26"/>
  <c r="D89" i="26"/>
  <c r="D56" i="26"/>
  <c r="D28" i="26"/>
  <c r="D9" i="26"/>
  <c r="D7" i="26" s="1"/>
  <c r="G7" i="26" l="1"/>
  <c r="G53" i="26"/>
  <c r="G52" i="26" s="1"/>
  <c r="D53" i="26"/>
  <c r="D52" i="26" s="1"/>
  <c r="D125" i="26" s="1"/>
  <c r="G125" i="26" l="1"/>
  <c r="F117" i="26" l="1"/>
  <c r="H117" i="26" s="1"/>
  <c r="C117" i="26"/>
  <c r="E117" i="26" s="1"/>
  <c r="F112" i="26"/>
  <c r="C112" i="26"/>
  <c r="E112" i="26" s="1"/>
  <c r="F106" i="26"/>
  <c r="H106" i="26" s="1"/>
  <c r="C106" i="26"/>
  <c r="E106" i="26" s="1"/>
  <c r="F90" i="26"/>
  <c r="C90" i="26"/>
  <c r="F80" i="26"/>
  <c r="H80" i="26" s="1"/>
  <c r="C80" i="26"/>
  <c r="E80" i="26" s="1"/>
  <c r="F63" i="26"/>
  <c r="C63" i="26"/>
  <c r="F54" i="26"/>
  <c r="H54" i="26" s="1"/>
  <c r="C54" i="26"/>
  <c r="E54" i="26" s="1"/>
  <c r="F44" i="26"/>
  <c r="H44" i="26" s="1"/>
  <c r="C44" i="26"/>
  <c r="E44" i="26" s="1"/>
  <c r="F42" i="26"/>
  <c r="H42" i="26" s="1"/>
  <c r="C42" i="26"/>
  <c r="E42" i="26" s="1"/>
  <c r="F38" i="26"/>
  <c r="H38" i="26" s="1"/>
  <c r="C38" i="26"/>
  <c r="E38" i="26" s="1"/>
  <c r="F36" i="26"/>
  <c r="H36" i="26" s="1"/>
  <c r="C36" i="26"/>
  <c r="E36" i="26" s="1"/>
  <c r="F34" i="26"/>
  <c r="H34" i="26" s="1"/>
  <c r="C34" i="26"/>
  <c r="E34" i="26" s="1"/>
  <c r="F31" i="26"/>
  <c r="C31" i="26"/>
  <c r="F24" i="26"/>
  <c r="H24" i="26" s="1"/>
  <c r="C24" i="26"/>
  <c r="E24" i="26" s="1"/>
  <c r="F20" i="26"/>
  <c r="H20" i="26" s="1"/>
  <c r="C20" i="26"/>
  <c r="E20" i="26" s="1"/>
  <c r="F15" i="26"/>
  <c r="H15" i="26" s="1"/>
  <c r="C15" i="26"/>
  <c r="E15" i="26" s="1"/>
  <c r="F13" i="26"/>
  <c r="H13" i="26" s="1"/>
  <c r="C13" i="26"/>
  <c r="E13" i="26" s="1"/>
  <c r="F11" i="26"/>
  <c r="C11" i="26"/>
  <c r="F10" i="26" l="1"/>
  <c r="H11" i="26"/>
  <c r="F57" i="26"/>
  <c r="H63" i="26"/>
  <c r="F89" i="26"/>
  <c r="H89" i="26" s="1"/>
  <c r="H90" i="26"/>
  <c r="F111" i="26"/>
  <c r="H111" i="26" s="1"/>
  <c r="H112" i="26"/>
  <c r="F29" i="26"/>
  <c r="H29" i="26" s="1"/>
  <c r="H31" i="26"/>
  <c r="C57" i="26"/>
  <c r="E63" i="26"/>
  <c r="C89" i="26"/>
  <c r="E89" i="26" s="1"/>
  <c r="E90" i="26"/>
  <c r="C29" i="26"/>
  <c r="E29" i="26" s="1"/>
  <c r="E31" i="26"/>
  <c r="C10" i="26"/>
  <c r="E11" i="26"/>
  <c r="C111" i="26"/>
  <c r="F28" i="26" l="1"/>
  <c r="H28" i="26" s="1"/>
  <c r="F56" i="26"/>
  <c r="H57" i="26"/>
  <c r="C28" i="26"/>
  <c r="E28" i="26" s="1"/>
  <c r="F9" i="26"/>
  <c r="H10" i="26"/>
  <c r="C9" i="26"/>
  <c r="E9" i="26" s="1"/>
  <c r="E10" i="26"/>
  <c r="E111" i="26"/>
  <c r="C56" i="26"/>
  <c r="E56" i="26" s="1"/>
  <c r="E57" i="26"/>
  <c r="H9" i="26" l="1"/>
  <c r="F7" i="26"/>
  <c r="H7" i="26" s="1"/>
  <c r="H56" i="26"/>
  <c r="F53" i="26"/>
  <c r="C53" i="26"/>
  <c r="C7" i="26"/>
  <c r="E7" i="26" s="1"/>
  <c r="F52" i="26" l="1"/>
  <c r="H53" i="26"/>
  <c r="C52" i="26"/>
  <c r="E53" i="26"/>
  <c r="H52" i="26" l="1"/>
  <c r="F125" i="26"/>
  <c r="H125" i="26" s="1"/>
  <c r="E52" i="26"/>
  <c r="C125" i="26"/>
  <c r="E125" i="26" s="1"/>
</calcChain>
</file>

<file path=xl/sharedStrings.xml><?xml version="1.0" encoding="utf-8"?>
<sst xmlns="http://schemas.openxmlformats.org/spreadsheetml/2006/main" count="232" uniqueCount="193">
  <si>
    <t>Код бюджетной классификации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</si>
  <si>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</si>
  <si>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</si>
  <si>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</si>
  <si>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</si>
  <si>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</si>
  <si>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</si>
  <si>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</si>
  <si>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000 1 06 00000 00 0000 000</t>
  </si>
  <si>
    <t>НАЛОГИ НА ИМУЩЕСТВО</t>
  </si>
  <si>
    <t>Земельный налог</t>
  </si>
  <si>
    <t>000 1 08 00000 00 0000 000</t>
  </si>
  <si>
    <t>000 1 08 03000 01 0000 110</t>
  </si>
  <si>
    <t>000 1 08 07000 01 0000 110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</si>
  <si>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</si>
  <si>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</si>
  <si>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</si>
  <si>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</si>
  <si>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</si>
  <si>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</si>
  <si>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</si>
  <si>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</si>
  <si>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</si>
  <si>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</si>
  <si>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</si>
  <si>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</si>
  <si>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000 1 15 00000 00 0000 000</t>
  </si>
  <si>
    <t>АДМИНИСТРАТИВНЫЕ ПЛАТЕЖИ И СБОРЫ</t>
  </si>
  <si>
    <t>000 1 16 00000 00 0000 000</t>
  </si>
  <si>
    <t>ПРОЧИЕ НЕНАЛОГОВЫЕ ДОХОДЫ</t>
  </si>
  <si>
    <t>000 2 00 00000 00 0000 000</t>
  </si>
  <si>
    <t>в том числе:</t>
  </si>
  <si>
    <t>Бюджет автономного округа - всего</t>
  </si>
  <si>
    <t>Федеральный бюджет - всего</t>
  </si>
  <si>
    <t>ПРОЧИЕ БЕЗВОЗМЕЗДНЫЕ ПОСТУПЛЕНИЯ</t>
  </si>
  <si>
    <t>ИТОГО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</si>
  <si>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</si>
  <si>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</si>
  <si>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</si>
  <si>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</si>
  <si>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</si>
  <si>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</si>
  <si>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</si>
  <si>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</si>
  <si>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ДОХОДЫ ОТ ОКАЗАНИЯ ПЛАТНЫХ УСЛУГ (РАБОТ) И КОМПЕНСАЦИИ ЗАТРАТ ГОСУДАРСТВА</t>
  </si>
  <si>
    <t>Платежи, взимаемые государственными и муниципальными органами (организациями) за выполнение определенных функций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</si>
  <si>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</si>
  <si>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</si>
  <si>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ИНЫЕ МЕЖБЮДЖЕТНЫЕ ТРАНСФЕРТЫ</t>
  </si>
  <si>
    <t xml:space="preserve">БЕЗВОЗМЕЗДНЫЕ ПОСТУПЛЕНИЯ </t>
  </si>
  <si>
    <t>000 1 05 04000 02 0000 110</t>
  </si>
  <si>
    <t>000 1 09 00000 00 0000 000</t>
  </si>
  <si>
    <t>000 1 17 00000 00 0000 000</t>
  </si>
  <si>
    <t>000 2 07 00000 00 0000 000</t>
  </si>
  <si>
    <t>000 1 05 01000 00 0000 110</t>
  </si>
  <si>
    <t>000 1 06 01000 00 0000 110</t>
  </si>
  <si>
    <t>000 1 06 06000 00 0000 110</t>
  </si>
  <si>
    <t>000 1 11 05000 00 0000 120</t>
  </si>
  <si>
    <t>000 1 11 09000 00 0000 120</t>
  </si>
  <si>
    <t>000 1 13 02000 00 0000 130</t>
  </si>
  <si>
    <t>000 1 15 02000 00 0000 140</t>
  </si>
  <si>
    <t>Налоговые доходы</t>
  </si>
  <si>
    <t>Неналоговые доходы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</si>
  <si>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</si>
  <si>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</si>
  <si>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</si>
  <si>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</t>
  </si>
  <si>
    <t>000 2 02 00000 00 0000 000</t>
  </si>
  <si>
    <t>БЕЗВОЗМЕЗДНЫЕ ПОСТУПЛЕНИЯ ОТ ДРУГИХ БЮДЖЕТОВ БЮДЖЕТНОЙ СИСТЕМЫ РОССИЙСКОЙ ФЕДЕРАЦИИ</t>
  </si>
  <si>
    <t>Наименование кода бюджетной классификации</t>
  </si>
  <si>
    <t>НАЛОГОВЫЕ И НЕНАЛОГОВЫЕ ДОХОДЫ</t>
  </si>
  <si>
    <t>ГОСУДАРСТВЕННАЯ ПОШЛИНА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</si>
  <si>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</si>
  <si>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</si>
  <si>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ШТРАФЫ, САНКЦИИ, ВОЗМЕЩЕНИЕ УЩЕРБА </t>
  </si>
  <si>
    <t>в том числе по дополнительным нормативам отчислений</t>
  </si>
  <si>
    <t>в том числе без учета дополнительного норматива отчислений от НДФЛ</t>
  </si>
  <si>
    <t>ДОТАЦИИ БЮДЖЕТАМ БЮДЖЕТНОЙ СИСТЕМЫ РОССИЙСКОЙ ФЕДЕРАЦИИ</t>
  </si>
  <si>
    <t>СУБВЕНЦИИ БЮДЖЕТАМ БЮДЖЕТНОЙ СТСТЕМЫ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</si>
  <si>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</si>
  <si>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</si>
  <si>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000 2 02 10000 00 0000 150</t>
  </si>
  <si>
    <t>000 2 02 20000 00 0000 150</t>
  </si>
  <si>
    <t xml:space="preserve">000 2 02 29999 04 0000 150
</t>
  </si>
  <si>
    <t xml:space="preserve">000 2 02 25555 04 0000 150
</t>
  </si>
  <si>
    <t>000 2 02 30000 00 0000 150</t>
  </si>
  <si>
    <t xml:space="preserve">000 2 02 30024 04 0000 150
</t>
  </si>
  <si>
    <t xml:space="preserve">000 2 02 30029 04 0000 150
</t>
  </si>
  <si>
    <t>000 2 02 35930 04 0000 150</t>
  </si>
  <si>
    <t>000 2 02 40000 00 0000 150</t>
  </si>
  <si>
    <t xml:space="preserve">000 2 02 49999 04 0000 150
</t>
  </si>
  <si>
    <t>000 2 03 00000 00 0000 000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</si>
  <si>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</si>
  <si>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</si>
  <si>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</si>
  <si>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Транспортный налог</t>
  </si>
  <si>
    <t>000 2 02 25497 04 0000 150</t>
  </si>
  <si>
    <t>000 1 06 04000 02 0000 110</t>
  </si>
  <si>
    <t xml:space="preserve">000 2 02 25304 04 0000 150
</t>
  </si>
  <si>
    <t>000 1 14 02000 00 0000 000</t>
  </si>
  <si>
    <t>000 2 02 35120 04 0000 150</t>
  </si>
  <si>
    <t>000 2 02 35118 04 0000 150</t>
  </si>
  <si>
    <t>000 2 02 29999 04 0000 150</t>
  </si>
  <si>
    <t>Сумма
2024 год</t>
  </si>
  <si>
    <t>Дотация на поддержку мер по обеспечению сбалансированности бюджетов городских округов и муниципальных районов Ханты-Мансийского автономного округа - Югры</t>
  </si>
  <si>
    <t xml:space="preserve">000 2 02 15002 04 0000 150
</t>
  </si>
  <si>
    <t>000 2 02 45303 04 0000 150</t>
  </si>
  <si>
    <t>000 2 02 25304 04 0000 150</t>
  </si>
  <si>
    <t xml:space="preserve">000 2 02 25519 04 0000 150
</t>
  </si>
  <si>
    <t>Субвенция на осуществление первичного воинского учета органами местного самоуправления поселений, муниципальных и городских округов Непрограммное направление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</si>
  <si>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Иные межбюджетные трансферты на реализацию мероприятий по содействию трудоустройству граждан, в рамках основного мероприятия "Содействие улучшению положения на рынке труда не занятых трудовой деятельностью и безработных граждан", подпрограммы "Содействие трудоустройству граждан", государственной программы "Поддержка занятости населения"</t>
  </si>
  <si>
    <t>Иные межбюджетные трансферты на реализацию мероприятий по содействию трудоустройству граждан, в рамках основного мероприятия "Оказание комплексной помощи и сопровождения при трудоустройстве инвалидам, детям-инвалидам в возрасте от 14 до 18 лет, обратившимся в органы службы занятости", подпрограммы "Содействие трудоустройству лиц с инвалидностью",  государственной программы "Поддержка занятости населения"</t>
  </si>
  <si>
    <t>000 2 02 25519 04 0000 150</t>
  </si>
  <si>
    <t>Сумма
2025 год</t>
  </si>
  <si>
    <t>000 1 16 01000 01 0000 140</t>
  </si>
  <si>
    <t>000 1 16 02000 02 0000 140</t>
  </si>
  <si>
    <t>000 1 16 07000 00 0000 140</t>
  </si>
  <si>
    <t>000 1 16 11000 01 0000 140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</si>
  <si>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</si>
  <si>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</si>
  <si>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</si>
  <si>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Платежи, уплачиваемые в целях возмещения вреда</t>
  </si>
  <si>
    <t>Иные межбюджетные трансферты на реализацию мероприятий по содействию трудоустройству граждан, в рамках основного мероприятия "Содействие занятости молодежи", подпрограммы "Содействие трудоустройству граждан", государственной программы "Поддержка занятости населения"</t>
  </si>
  <si>
    <t>Субсидия на реализацию программы формирования современной городской среды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(окружной бюджет)</t>
  </si>
  <si>
    <t>Субсидия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основного мероприятия "Организация летнего отдыха и оздоровления детей и молодежи", подпрограммы "Общее образование. Дополнительное образованиеи воспитание детей", государственной программы "Развитие образования"</t>
  </si>
  <si>
    <t>Субсидия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</t>
  </si>
  <si>
    <t>Субсидия на реализацию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Федерации", подпрограммы "Создание условий для обеспечения жилыми помещениями граждан", государственной программы "Развитие жилищной сферы" (окружной бюджет)</t>
  </si>
  <si>
    <t>Субсидия на финансовую поддержку субъектов малого и среднего предпринимательства в рамках Регионального проекта  "Акселерация субъектов малого и среднего предпринимательства"  подпрограммы "Развитие малого и среднего предпринимательства" государственной программы "Развитие экономического потенциала"</t>
  </si>
  <si>
    <t>Субсидия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</t>
  </si>
  <si>
    <t>Субсидия на развитие сферы культуры в муниципальных образованиях автономного округа, в рамках основного мероприятия "Развитие библиотечного дела", подпрограммы "Модернизация и развитие учреждений и организаций культуры", государственной программы "Культурное пространство"</t>
  </si>
  <si>
    <t>Субсидия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массоого и детско-юношеского спорта" государственной программы "Развитие физической культуры и спорта"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</si>
  <si>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совершенствования сферы воспитания" подпрограммы "Общее образование. Дополнительное образование и воспитание  детей" государственной программы "Развитие образования"(окружной бюджет)</t>
  </si>
  <si>
    <t>Субсидия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массоого и детско-юношеского спорта" государственной программы "Развитие физической культуры и спорта"</t>
  </si>
  <si>
    <t>Субсидия на государственную поддержку отрасли культуры в рамках Регионального проекта "Культурная среда" подпрограммы "Модернизация и развитие учреждений и организаций культуры" государственной программы "Культурное пространство" (окружной бюджет)</t>
  </si>
  <si>
    <t>Субсидия на государственную поддержку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(окружной бюджет)</t>
  </si>
  <si>
    <t>Субсидия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в рамках основного мероприятия "Реализация единой государственной политики по гармонизации межконфессиональных отношений" подпрограммы "Гармонизация межнациональных и межконфессиональных отношений" государственной программы "Реализация государственной национальной политики и профилактика экстремизма"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</si>
  <si>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совершенствования сферы воспитания" подпрограммы "Общее образование. Дополнительное образование и воспитание  детей" государственной программы "Развитие образования"(федеральный бюджет)</t>
  </si>
  <si>
    <t>Субсидия на реализацию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подпрограммы "Создание условий для обеспечения жилыми помещениями граждан" государственной программы "Развитие жилищной сферы" (федеральный бюджет)</t>
  </si>
  <si>
    <t>Субсидия на государственную поддержку отрасли культуры в рамках Регионального проекта "Культурная среда" подпрограммы "Модернизация и развитие учреждений и организаций культуры" государственной программы "Культурное пространство" (федеральный бюджет)</t>
  </si>
  <si>
    <t>Субсидия на государственную поддержку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(федеральный бюджет)</t>
  </si>
  <si>
    <t xml:space="preserve"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автономного округа" подпрограммы "Общее образование. Дополнительное образование и воспитание детей", государственной программы "Развитие образования" </t>
  </si>
  <si>
    <t xml:space="preserve"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 </t>
  </si>
  <si>
    <t>Субвенция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 государственной программы "Развитие агропромышленного комплекса"</t>
  </si>
  <si>
    <t>Субвенция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труда"", подпрограммы "Улучшение условий и охраны труда в Ханты-Мансийском автономном округе – Югре", государственной программы "Поддержка занятости населения"</t>
  </si>
  <si>
    <t>Субвенция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основного мероприятия "Обеспечение отдельных государственных полномочий в сфере правопорядка", подпрограммы "Профилактика правонарушений", государственной программы "Профилактика правонарушений и обеспечение отдельных прав граждан"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</si>
  <si>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основного мероприятия  "Развитие архивного дела", подпрограммы "Организационные, экономические механизмы развития культуры, архивного дела и историко-культурного наследия", государственной программы "Культурное пространство"</t>
  </si>
  <si>
    <t>Субвенция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округа- Югры по исполнению публичных обязательств перед физическими лицами", подпрограммы "Ресурсное обеспечение в сфере образования, науки и молодежной политики", государственной программы "Развитие образования"</t>
  </si>
  <si>
    <t>Субвенция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мероприятие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</t>
  </si>
  <si>
    <t>Субвенция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детей", подпрограммы "Поддержка семьи, материнства и детства" государственной программы "Социальное и демографическое развитие"</t>
  </si>
  <si>
    <t>Субвенция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потребления", подпрограммы "Развитие системы обращения с отходами производства и потребления в Ханты-Мансийском автономном округе – Югре", государственной программы "Экологическая безопасность"</t>
  </si>
  <si>
    <t>Субвенция на организацию осуществления мероприятий по проведению дезинсекции и дератизации в Ханты-Мансийском автономном округе –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</t>
  </si>
  <si>
    <t xml:space="preserve">Субвенция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основного мероприятия 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 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</si>
  <si>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атономного округа -Югры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 (окружной бюджет)</t>
  </si>
  <si>
    <t>Субвенция на поддержку и развитие животноводства 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</si>
  <si>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</si>
  <si>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атономного округа -Югры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 (федеральный бюджет)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</si>
  <si>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</t>
  </si>
  <si>
    <t>(рублей)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</si>
  <si>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</si>
  <si>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</si>
  <si>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</si>
  <si>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</si>
  <si>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</si>
  <si>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</si>
  <si>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000 1 11 07000 00 0000 120</t>
  </si>
  <si>
    <t>Платежи от государственных и муниципальных унитарных предприятий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</si>
  <si>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</si>
  <si>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</si>
  <si>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</si>
  <si>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</si>
  <si>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000 1 16 10000 00 0000 140</t>
  </si>
  <si>
    <t>Платежи в целях возмещения причиненного ущерба (убытков)</t>
  </si>
  <si>
    <t>Субсидия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</t>
  </si>
  <si>
    <t>Субсидии на реализацию полномочий в области строительства и жилищных отношений в рамках основного мероприятия "Предоставление субсидий для реализации полномочий в области строительства и жилищных отношений" подпрограммы "Комплексное развитие территорий" государственной программы "Развитие жилищной сферы"</t>
  </si>
  <si>
    <t>Субсидия на реализацию полномочий в области градостроительной деятельности в рамках основного мероприятия "Предоставление субсидий для реализации полномочий в области градостроительной деятельности"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</t>
  </si>
  <si>
    <t xml:space="preserve">000 2 02 25179 04 0000 150 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</si>
  <si>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Подпрограммы "Общее образование. Дополнительное образование и воспитание детей" Государственной программы "Развитие образования" (окружной бюджет)</t>
  </si>
  <si>
    <t xml:space="preserve">000 2 02 25590 04 0000 150 </t>
  </si>
  <si>
    <t>Субсидия на техническое оснащение региональных и муниципальных музеев в рамках Регионального проекта "Культурная среда", Подпрограммы "Модернизация и развитие учреждений и организаций культуры", Государственной  программы  "Культурное пространство" (окружной бюджет)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</si>
  <si>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Подпрограммы "Общее образование. Дополнительное образование и воспитание детей" Государственной программы "Развитие образования" (федеральный бюджет)</t>
  </si>
  <si>
    <t>Субсидия на реализацию программы формирования современной городской среды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(федеральный бюджет)</t>
  </si>
  <si>
    <t>Субсидия на техническое оснащение региональных и муниципальных музеев в рамках Регионального проекта "Культурная среда", Подпрограммы "Модернизация и развитие учреждений и организаций культуры", Государственной  программы  "Культурное пространство" (федеральный бюджет)</t>
  </si>
  <si>
    <t>новое</t>
  </si>
  <si>
    <t>Уточненная сумма
 на 2024 год</t>
  </si>
  <si>
    <t>Уточненная сумма
 на 2025 год</t>
  </si>
  <si>
    <t xml:space="preserve">000 2 02 20300 04 0000 150 </t>
  </si>
  <si>
    <t xml:space="preserve">000 2 02 20303 04 0000 150 </t>
  </si>
  <si>
    <t xml:space="preserve">000 2 02 20041 04 0000 150 </t>
  </si>
  <si>
    <t>Субсидия на строительство (реконструкцию), капитальный ремонт и ремонт автомобильных дорог общего пользования местного значения в рамках основного мероприятия «Капитальный ремонт и ремонт автомобильных дорог города Покачи» подпрограммы «Строительство новых и совершенствование существующих автомобильных дорог путем реконструкции, капитального ремонта, ремонта» муниципальной программы «Развитие транспортной системы города Покачи»</t>
  </si>
  <si>
    <t>Доходы бюджета города Покачи на плановый период 2024 и 2025 годов</t>
  </si>
  <si>
    <t xml:space="preserve">Субсидия на обеспечение мероприятий по модернизации систем коммунальной инфраструктуры за счет средств, поступивших от публично-правовой компании «Фонд развития территорий» в рамках Основного мероприятия "Обеспечение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территорий",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водоотведения", Государственная программа "Развитие жилищно-коммунального комплекса и энергетики"
</t>
  </si>
  <si>
    <t>Субсидия на обеспечение мероприятий по модернизации систем коммунальной инфраструктуры за счет средств бюджета Ханты-Мансийского автономного округа - Югры в рамках Основного мероприятия "Обеспечение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территорий",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водоотведения", Государственная программа "Развитие жилищно-коммунального комплекса и энергетики"</t>
  </si>
  <si>
    <t>Рабочая к приложению 1.1
к решению Думы города Покачи
от_____________№________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</si>
</sst>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\ _₽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rgb="FF333399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1"/>
    </font>
    <font>
      <i/>
      <sz val="12"/>
      <name val="Calibri"/>
      <family val="2"/>
      <charset val="204"/>
      <scheme val="minor"/>
    </font>
    <font>
      <i/>
      <sz val="12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49" fontId="6" fillId="2" borderId="1">
      <alignment horizontal="left" vertical="top" wrapText="1"/>
    </xf>
    <xf numFmtId="0" fontId="7" fillId="3" borderId="1">
      <alignment horizontal="left" vertical="top" wrapText="1"/>
    </xf>
  </cellStyleXfs>
  <cellXfs count="51">
    <xf numFmtId="0" fontId="0" fillId="0" borderId="0" xfId="0"/>
    <xf numFmtId="0" fontId="3" fillId="0" borderId="0" xfId="1" applyFont="1" applyFill="1"/>
    <xf numFmtId="0" fontId="3" fillId="0" borderId="0" xfId="1" applyNumberFormat="1" applyFont="1" applyFill="1" applyBorder="1" applyAlignment="1" applyProtection="1">
      <protection hidden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64" fontId="3" fillId="0" borderId="0" xfId="5" applyFont="1" applyFill="1" applyAlignment="1">
      <alignment vertical="center"/>
    </xf>
    <xf numFmtId="164" fontId="3" fillId="0" borderId="0" xfId="5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Fill="1" applyAlignment="1">
      <alignment horizontal="left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0" xfId="5" applyFont="1" applyFill="1" applyAlignment="1">
      <alignment horizontal="right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center" vertical="center"/>
    </xf>
    <xf numFmtId="0" fontId="9" fillId="0" borderId="1" xfId="2" applyFont="1" applyFill="1" applyBorder="1" applyAlignment="1">
      <alignment vertical="center"/>
    </xf>
    <xf numFmtId="0" fontId="9" fillId="0" borderId="3" xfId="2" applyFont="1" applyFill="1" applyBorder="1" applyAlignment="1">
      <alignment vertical="center"/>
    </xf>
    <xf numFmtId="165" fontId="9" fillId="0" borderId="1" xfId="5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Fill="1" applyAlignment="1">
      <alignment horizontal="center"/>
    </xf>
    <xf numFmtId="1" fontId="9" fillId="0" borderId="3" xfId="2" applyNumberFormat="1" applyFont="1" applyFill="1" applyBorder="1" applyAlignment="1">
      <alignment horizontal="justify" vertical="top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left" vertical="center"/>
    </xf>
    <xf numFmtId="0" fontId="9" fillId="0" borderId="3" xfId="2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top"/>
    </xf>
    <xf numFmtId="0" fontId="9" fillId="0" borderId="3" xfId="2" applyFont="1" applyFill="1" applyBorder="1" applyAlignment="1">
      <alignment horizontal="left" vertical="center"/>
    </xf>
    <xf numFmtId="49" fontId="9" fillId="0" borderId="1" xfId="6" applyFont="1" applyFill="1" applyAlignment="1">
      <alignment horizontal="left" vertical="center" wrapText="1"/>
    </xf>
    <xf numFmtId="0" fontId="9" fillId="0" borderId="3" xfId="7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/>
    </xf>
    <xf numFmtId="0" fontId="10" fillId="0" borderId="1" xfId="2" applyFont="1" applyFill="1" applyBorder="1" applyAlignment="1">
      <alignment horizontal="left" vertical="center"/>
    </xf>
    <xf numFmtId="1" fontId="10" fillId="0" borderId="3" xfId="2" applyNumberFormat="1" applyFont="1" applyFill="1" applyBorder="1" applyAlignment="1">
      <alignment horizontal="justify" vertical="top" wrapText="1"/>
    </xf>
    <xf numFmtId="165" fontId="10" fillId="0" borderId="1" xfId="5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Fill="1" applyAlignment="1">
      <alignment horizontal="center"/>
    </xf>
    <xf numFmtId="3" fontId="12" fillId="0" borderId="3" xfId="2" applyNumberFormat="1" applyFont="1" applyFill="1" applyBorder="1" applyAlignment="1">
      <alignment horizontal="left" vertical="center" wrapText="1"/>
    </xf>
    <xf numFmtId="0" fontId="10" fillId="0" borderId="3" xfId="2" applyFont="1" applyFill="1" applyBorder="1" applyAlignment="1">
      <alignment horizontal="left" vertical="center"/>
    </xf>
    <xf numFmtId="0" fontId="12" fillId="0" borderId="3" xfId="2" applyFont="1" applyFill="1" applyBorder="1" applyAlignment="1">
      <alignment horizontal="left" vertical="center"/>
    </xf>
    <xf numFmtId="0" fontId="13" fillId="0" borderId="3" xfId="0" applyFont="1" applyFill="1" applyBorder="1" applyAlignment="1">
      <alignment vertical="center"/>
    </xf>
    <xf numFmtId="0" fontId="14" fillId="0" borderId="3" xfId="2" applyFont="1" applyFill="1" applyBorder="1" applyAlignment="1">
      <alignment horizontal="left" vertical="center"/>
    </xf>
    <xf numFmtId="3" fontId="10" fillId="0" borderId="3" xfId="2" applyNumberFormat="1" applyFont="1" applyFill="1" applyBorder="1" applyAlignment="1">
      <alignment horizontal="left" vertical="center" wrapText="1"/>
    </xf>
    <xf numFmtId="1" fontId="10" fillId="0" borderId="1" xfId="2" applyNumberFormat="1" applyFont="1" applyFill="1" applyBorder="1" applyAlignment="1">
      <alignment horizontal="justify" vertical="top" wrapText="1"/>
    </xf>
    <xf numFmtId="0" fontId="10" fillId="0" borderId="3" xfId="2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3" fontId="12" fillId="0" borderId="3" xfId="2" applyNumberFormat="1" applyFont="1" applyFill="1" applyBorder="1" applyAlignment="1">
      <alignment horizontal="left" vertical="center" wrapText="1"/>
    </xf>
    <xf numFmtId="0" fontId="5" fillId="0" borderId="0" xfId="4" applyFont="1" applyFill="1" applyAlignment="1" applyProtection="1">
      <alignment vertical="top" wrapText="1"/>
      <protection hidden="1"/>
    </xf>
    <xf numFmtId="3" fontId="12" fillId="0" borderId="3" xfId="2" applyNumberFormat="1" applyFont="1" applyFill="1" applyBorder="1" applyAlignment="1">
      <alignment horizontal="left" vertical="center" wrapText="1"/>
    </xf>
    <xf numFmtId="3" fontId="12" fillId="0" borderId="2" xfId="2" applyNumberFormat="1" applyFont="1" applyFill="1" applyBorder="1" applyAlignment="1">
      <alignment horizontal="left" vertical="center" wrapText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1" applyFont="1" applyFill="1" applyAlignment="1">
      <alignment horizontal="left" wrapText="1"/>
    </xf>
  </cellXfs>
  <cellStyles count="8">
    <cellStyle name="Обычный" xfId="0" builtinId="0"/>
    <cellStyle name="Обычный 2" xfId="4"/>
    <cellStyle name="Обычный_Tmp2" xfId="1"/>
    <cellStyle name="Обычный_Tmp7" xfId="3"/>
    <cellStyle name="Обычный_Январь" xfId="2"/>
    <cellStyle name="Свойства элементов измерения" xfId="6"/>
    <cellStyle name="Финансовый" xfId="5" builtinId="3"/>
    <cellStyle name="Элементы осей" xfId="7"/>
  </cellStyles>
  <dxfs count="0"/>
  <tableStyles count="0" defaultTableStyle="TableStyleMedium9" defaultPivotStyle="PivotStyleLight16"/>
  <colors>
    <mruColors>
      <color rgb="FFFFCCFF"/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5"/>
  <sheetViews>
    <sheetView tabSelected="1" view="pageBreakPreview" zoomScaleNormal="100" zoomScaleSheetLayoutView="100" workbookViewId="0">
      <selection activeCell="J9" sqref="J9"/>
    </sheetView>
  </sheetViews>
  <sheetFormatPr defaultColWidth="18.5703125" defaultRowHeight="15" x14ac:dyDescent="0.25"/>
  <cols>
    <col min="1" max="1" width="27.85546875" style="4" customWidth="1"/>
    <col min="2" max="2" width="61" style="10" customWidth="1"/>
    <col min="3" max="3" width="18.42578125" style="3" bestFit="1" customWidth="1"/>
    <col min="4" max="4" width="16.28515625" style="3" bestFit="1" customWidth="1"/>
    <col min="5" max="5" width="18.42578125" style="3" customWidth="1"/>
    <col min="6" max="6" width="17.85546875" style="6" customWidth="1"/>
    <col min="7" max="7" width="15.140625" style="6" bestFit="1" customWidth="1"/>
    <col min="8" max="16384" width="18.5703125" style="4"/>
  </cols>
  <sheetData>
    <row r="1" spans="1:8" s="1" customFormat="1" ht="51.75" customHeight="1" x14ac:dyDescent="0.25">
      <c r="A1" s="11"/>
      <c r="B1" s="7"/>
      <c r="D1" s="46"/>
      <c r="E1" s="46"/>
      <c r="F1" s="46"/>
      <c r="G1" s="50" t="s">
        <v>192</v>
      </c>
      <c r="H1" s="50"/>
    </row>
    <row r="2" spans="1:8" s="1" customFormat="1" ht="14.25" customHeight="1" x14ac:dyDescent="0.25">
      <c r="A2" s="11"/>
      <c r="B2" s="7"/>
      <c r="C2" s="7"/>
      <c r="D2" s="7"/>
      <c r="E2" s="7"/>
      <c r="F2" s="5"/>
      <c r="G2" s="5"/>
    </row>
    <row r="3" spans="1:8" s="1" customFormat="1" ht="20.25" customHeight="1" x14ac:dyDescent="0.25">
      <c r="A3" s="49" t="s">
        <v>189</v>
      </c>
      <c r="B3" s="49"/>
      <c r="C3" s="49"/>
      <c r="D3" s="49"/>
      <c r="E3" s="49"/>
      <c r="F3" s="49"/>
      <c r="G3" s="49"/>
      <c r="H3" s="49"/>
    </row>
    <row r="4" spans="1:8" s="1" customFormat="1" ht="13.5" customHeight="1" x14ac:dyDescent="0.25">
      <c r="A4" s="2"/>
      <c r="B4" s="9"/>
      <c r="C4" s="8"/>
      <c r="D4" s="8"/>
      <c r="E4" s="8"/>
      <c r="F4" s="5"/>
      <c r="G4" s="5"/>
    </row>
    <row r="5" spans="1:8" s="1" customFormat="1" ht="17.25" customHeight="1" x14ac:dyDescent="0.25">
      <c r="A5" s="2"/>
      <c r="B5" s="9"/>
      <c r="C5" s="7"/>
      <c r="D5" s="7"/>
      <c r="E5" s="7"/>
      <c r="G5" s="12"/>
      <c r="H5" s="12" t="s">
        <v>157</v>
      </c>
    </row>
    <row r="6" spans="1:8" s="16" customFormat="1" ht="47.25" x14ac:dyDescent="0.25">
      <c r="A6" s="13" t="s">
        <v>0</v>
      </c>
      <c r="B6" s="14" t="s">
        <v>69</v>
      </c>
      <c r="C6" s="15" t="s">
        <v>103</v>
      </c>
      <c r="D6" s="15" t="s">
        <v>182</v>
      </c>
      <c r="E6" s="15" t="s">
        <v>183</v>
      </c>
      <c r="F6" s="15" t="s">
        <v>113</v>
      </c>
      <c r="G6" s="15" t="s">
        <v>182</v>
      </c>
      <c r="H6" s="43" t="s">
        <v>184</v>
      </c>
    </row>
    <row r="7" spans="1:8" s="20" customFormat="1" ht="15.75" x14ac:dyDescent="0.25">
      <c r="A7" s="17" t="s">
        <v>1</v>
      </c>
      <c r="B7" s="18" t="s">
        <v>70</v>
      </c>
      <c r="C7" s="19">
        <f>C9+C28</f>
        <v>746818100</v>
      </c>
      <c r="D7" s="19">
        <f>D9+D28</f>
        <v>0</v>
      </c>
      <c r="E7" s="19">
        <f>C7+D7</f>
        <v>746818100</v>
      </c>
      <c r="F7" s="19">
        <f>F9+F28</f>
        <v>775783100</v>
      </c>
      <c r="G7" s="19">
        <f>G9+G28</f>
        <v>0</v>
      </c>
      <c r="H7" s="44">
        <f>F7+G7</f>
        <v>775783100</v>
      </c>
    </row>
    <row r="8" spans="1:8" s="20" customFormat="1" ht="31.5" x14ac:dyDescent="0.25">
      <c r="A8" s="17"/>
      <c r="B8" s="21" t="s">
        <v>76</v>
      </c>
      <c r="C8" s="19">
        <v>363976200</v>
      </c>
      <c r="D8" s="19"/>
      <c r="E8" s="19">
        <f t="shared" ref="E8:E71" si="0">C8+D8</f>
        <v>363976200</v>
      </c>
      <c r="F8" s="19">
        <v>370028100</v>
      </c>
      <c r="G8" s="19"/>
      <c r="H8" s="44">
        <f t="shared" ref="H8:H71" si="1">F8+G8</f>
        <v>370028100</v>
      </c>
    </row>
    <row r="9" spans="1:8" s="20" customFormat="1" ht="15.75" x14ac:dyDescent="0.25">
      <c r="A9" s="17"/>
      <c r="B9" s="21" t="s">
        <v>61</v>
      </c>
      <c r="C9" s="19">
        <f>C10+C13+C15+C20+C24+C27</f>
        <v>714414530</v>
      </c>
      <c r="D9" s="19">
        <f>D10+D13+D15+D20+D24+D27</f>
        <v>0</v>
      </c>
      <c r="E9" s="19">
        <f t="shared" si="0"/>
        <v>714414530</v>
      </c>
      <c r="F9" s="19">
        <f>F10+F13+F15+F20+F24+F27</f>
        <v>743519030</v>
      </c>
      <c r="G9" s="19">
        <f>G10+G13+G15+G20+G24+G27</f>
        <v>0</v>
      </c>
      <c r="H9" s="44">
        <f t="shared" si="1"/>
        <v>743519030</v>
      </c>
    </row>
    <row r="10" spans="1:8" s="20" customFormat="1" ht="15.75" x14ac:dyDescent="0.25">
      <c r="A10" s="17" t="s">
        <v>2</v>
      </c>
      <c r="B10" s="18" t="s">
        <v>3</v>
      </c>
      <c r="C10" s="19">
        <f t="shared" ref="C10:G10" si="2">C11</f>
        <v>642349000</v>
      </c>
      <c r="D10" s="19">
        <f t="shared" si="2"/>
        <v>0</v>
      </c>
      <c r="E10" s="19">
        <f t="shared" si="0"/>
        <v>642349000</v>
      </c>
      <c r="F10" s="19">
        <f t="shared" si="2"/>
        <v>670452200</v>
      </c>
      <c r="G10" s="19">
        <f t="shared" si="2"/>
        <v>0</v>
      </c>
      <c r="H10" s="44">
        <f t="shared" si="1"/>
        <v>670452200</v>
      </c>
    </row>
    <row r="11" spans="1:8" s="20" customFormat="1" ht="15.75" x14ac:dyDescent="0.25">
      <c r="A11" s="22" t="s">
        <v>4</v>
      </c>
      <c r="B11" s="21" t="s">
        <v>5</v>
      </c>
      <c r="C11" s="19">
        <f>259507100+382841900</f>
        <v>642349000</v>
      </c>
      <c r="D11" s="19">
        <v>0</v>
      </c>
      <c r="E11" s="19">
        <f t="shared" si="0"/>
        <v>642349000</v>
      </c>
      <c r="F11" s="19">
        <f>264697200+405755000</f>
        <v>670452200</v>
      </c>
      <c r="G11" s="19">
        <v>0</v>
      </c>
      <c r="H11" s="44">
        <f t="shared" si="1"/>
        <v>670452200</v>
      </c>
    </row>
    <row r="12" spans="1:8" s="20" customFormat="1" ht="15.75" x14ac:dyDescent="0.25">
      <c r="A12" s="22"/>
      <c r="B12" s="21" t="s">
        <v>75</v>
      </c>
      <c r="C12" s="19">
        <v>382841900</v>
      </c>
      <c r="D12" s="19"/>
      <c r="E12" s="19">
        <f t="shared" si="0"/>
        <v>382841900</v>
      </c>
      <c r="F12" s="19">
        <v>405755000</v>
      </c>
      <c r="G12" s="19"/>
      <c r="H12" s="44">
        <f t="shared" si="1"/>
        <v>405755000</v>
      </c>
    </row>
    <row r="13" spans="1:8" s="20" customFormat="1" ht="47.25" x14ac:dyDescent="0.25">
      <c r="A13" s="22" t="s">
        <v>37</v>
      </c>
      <c r="B13" s="23" t="s">
        <v>38</v>
      </c>
      <c r="C13" s="19">
        <f t="shared" ref="C13:G13" si="3">C14</f>
        <v>7158930</v>
      </c>
      <c r="D13" s="19">
        <f t="shared" si="3"/>
        <v>0</v>
      </c>
      <c r="E13" s="19">
        <f t="shared" si="0"/>
        <v>7158930</v>
      </c>
      <c r="F13" s="19">
        <f t="shared" si="3"/>
        <v>7158930</v>
      </c>
      <c r="G13" s="19">
        <f t="shared" si="3"/>
        <v>0</v>
      </c>
      <c r="H13" s="44">
        <f t="shared" si="1"/>
        <v>7158930</v>
      </c>
    </row>
    <row r="14" spans="1:8" s="20" customFormat="1" ht="31.5" x14ac:dyDescent="0.25">
      <c r="A14" s="24" t="s">
        <v>40</v>
      </c>
      <c r="B14" s="21" t="s">
        <v>41</v>
      </c>
      <c r="C14" s="19">
        <v>7158930</v>
      </c>
      <c r="D14" s="19">
        <v>0</v>
      </c>
      <c r="E14" s="19">
        <f t="shared" si="0"/>
        <v>7158930</v>
      </c>
      <c r="F14" s="19">
        <v>7158930</v>
      </c>
      <c r="G14" s="19">
        <v>0</v>
      </c>
      <c r="H14" s="44">
        <f t="shared" si="1"/>
        <v>7158930</v>
      </c>
    </row>
    <row r="15" spans="1:8" s="16" customFormat="1" ht="15.75" x14ac:dyDescent="0.25">
      <c r="A15" s="22" t="s">
        <v>6</v>
      </c>
      <c r="B15" s="25" t="s">
        <v>7</v>
      </c>
      <c r="C15" s="19">
        <f>C16+C17+C18+C19</f>
        <v>40252600</v>
      </c>
      <c r="D15" s="19">
        <f>D16+D17+D18+D19</f>
        <v>0</v>
      </c>
      <c r="E15" s="19">
        <f t="shared" si="0"/>
        <v>40252600</v>
      </c>
      <c r="F15" s="19">
        <f>F16+F17+F18+F19</f>
        <v>40928900</v>
      </c>
      <c r="G15" s="19">
        <f>G16+G17+G18+G19</f>
        <v>0</v>
      </c>
      <c r="H15" s="44">
        <f t="shared" si="1"/>
        <v>40928900</v>
      </c>
    </row>
    <row r="16" spans="1:8" s="20" customFormat="1" ht="31.5" x14ac:dyDescent="0.25">
      <c r="A16" s="22" t="s">
        <v>54</v>
      </c>
      <c r="B16" s="21" t="s">
        <v>42</v>
      </c>
      <c r="C16" s="19">
        <v>36636600</v>
      </c>
      <c r="D16" s="19">
        <v>0</v>
      </c>
      <c r="E16" s="19">
        <f t="shared" si="0"/>
        <v>36636600</v>
      </c>
      <c r="F16" s="19">
        <v>37258900</v>
      </c>
      <c r="G16" s="19">
        <v>0</v>
      </c>
      <c r="H16" s="44">
        <f t="shared" si="1"/>
        <v>37258900</v>
      </c>
    </row>
    <row r="17" spans="1:8" s="20" customFormat="1" ht="31.5" x14ac:dyDescent="0.25">
      <c r="A17" s="22" t="s">
        <v>158</v>
      </c>
      <c r="B17" s="21" t="s">
        <v>159</v>
      </c>
      <c r="C17" s="19"/>
      <c r="D17" s="19"/>
      <c r="E17" s="19">
        <f t="shared" si="0"/>
        <v>0</v>
      </c>
      <c r="F17" s="19"/>
      <c r="G17" s="19"/>
      <c r="H17" s="44">
        <f t="shared" si="1"/>
        <v>0</v>
      </c>
    </row>
    <row r="18" spans="1:8" s="16" customFormat="1" ht="15.75" x14ac:dyDescent="0.25">
      <c r="A18" s="22" t="s">
        <v>160</v>
      </c>
      <c r="B18" s="21" t="s">
        <v>161</v>
      </c>
      <c r="C18" s="19"/>
      <c r="D18" s="19"/>
      <c r="E18" s="19">
        <f t="shared" si="0"/>
        <v>0</v>
      </c>
      <c r="F18" s="19"/>
      <c r="G18" s="19"/>
      <c r="H18" s="44">
        <f t="shared" si="1"/>
        <v>0</v>
      </c>
    </row>
    <row r="19" spans="1:8" s="16" customFormat="1" ht="31.5" x14ac:dyDescent="0.25">
      <c r="A19" s="22" t="s">
        <v>50</v>
      </c>
      <c r="B19" s="21" t="s">
        <v>39</v>
      </c>
      <c r="C19" s="19">
        <v>3616000</v>
      </c>
      <c r="D19" s="19">
        <v>0</v>
      </c>
      <c r="E19" s="19">
        <f t="shared" si="0"/>
        <v>3616000</v>
      </c>
      <c r="F19" s="19">
        <v>3670000</v>
      </c>
      <c r="G19" s="19">
        <v>0</v>
      </c>
      <c r="H19" s="44">
        <f t="shared" si="1"/>
        <v>3670000</v>
      </c>
    </row>
    <row r="20" spans="1:8" s="16" customFormat="1" ht="15.75" x14ac:dyDescent="0.25">
      <c r="A20" s="22" t="s">
        <v>8</v>
      </c>
      <c r="B20" s="25" t="s">
        <v>9</v>
      </c>
      <c r="C20" s="19">
        <f t="shared" ref="C20:G20" si="4">C21+C22+C23</f>
        <v>22239000</v>
      </c>
      <c r="D20" s="19">
        <f t="shared" ref="D20" si="5">D21+D22+D23</f>
        <v>0</v>
      </c>
      <c r="E20" s="19">
        <f t="shared" si="0"/>
        <v>22239000</v>
      </c>
      <c r="F20" s="19">
        <f t="shared" si="4"/>
        <v>22564000</v>
      </c>
      <c r="G20" s="19">
        <f t="shared" si="4"/>
        <v>0</v>
      </c>
      <c r="H20" s="44">
        <f t="shared" si="1"/>
        <v>22564000</v>
      </c>
    </row>
    <row r="21" spans="1:8" s="16" customFormat="1" ht="15.75" x14ac:dyDescent="0.25">
      <c r="A21" s="24" t="s">
        <v>55</v>
      </c>
      <c r="B21" s="21" t="s">
        <v>43</v>
      </c>
      <c r="C21" s="19">
        <v>7846000</v>
      </c>
      <c r="D21" s="19">
        <v>0</v>
      </c>
      <c r="E21" s="19">
        <f t="shared" si="0"/>
        <v>7846000</v>
      </c>
      <c r="F21" s="19">
        <v>7885000</v>
      </c>
      <c r="G21" s="19">
        <v>0</v>
      </c>
      <c r="H21" s="44">
        <f t="shared" si="1"/>
        <v>7885000</v>
      </c>
    </row>
    <row r="22" spans="1:8" s="16" customFormat="1" ht="15.75" x14ac:dyDescent="0.25">
      <c r="A22" s="24" t="s">
        <v>97</v>
      </c>
      <c r="B22" s="21" t="s">
        <v>95</v>
      </c>
      <c r="C22" s="19">
        <v>6385000</v>
      </c>
      <c r="D22" s="19">
        <v>0</v>
      </c>
      <c r="E22" s="19">
        <f t="shared" si="0"/>
        <v>6385000</v>
      </c>
      <c r="F22" s="19">
        <v>6573000</v>
      </c>
      <c r="G22" s="19">
        <v>0</v>
      </c>
      <c r="H22" s="44">
        <f t="shared" si="1"/>
        <v>6573000</v>
      </c>
    </row>
    <row r="23" spans="1:8" s="16" customFormat="1" ht="15.75" x14ac:dyDescent="0.25">
      <c r="A23" s="24" t="s">
        <v>56</v>
      </c>
      <c r="B23" s="21" t="s">
        <v>10</v>
      </c>
      <c r="C23" s="19">
        <v>8008000</v>
      </c>
      <c r="D23" s="19">
        <v>0</v>
      </c>
      <c r="E23" s="19">
        <f t="shared" si="0"/>
        <v>8008000</v>
      </c>
      <c r="F23" s="19">
        <v>8106000</v>
      </c>
      <c r="G23" s="19">
        <v>0</v>
      </c>
      <c r="H23" s="44">
        <f t="shared" si="1"/>
        <v>8106000</v>
      </c>
    </row>
    <row r="24" spans="1:8" s="16" customFormat="1" ht="15.75" x14ac:dyDescent="0.25">
      <c r="A24" s="22" t="s">
        <v>11</v>
      </c>
      <c r="B24" s="25" t="s">
        <v>71</v>
      </c>
      <c r="C24" s="19">
        <f t="shared" ref="C24:G24" si="6">C25+C26</f>
        <v>2415000</v>
      </c>
      <c r="D24" s="19">
        <f t="shared" ref="D24" si="7">D25+D26</f>
        <v>0</v>
      </c>
      <c r="E24" s="19">
        <f t="shared" si="0"/>
        <v>2415000</v>
      </c>
      <c r="F24" s="19">
        <f t="shared" si="6"/>
        <v>2415000</v>
      </c>
      <c r="G24" s="19">
        <f t="shared" si="6"/>
        <v>0</v>
      </c>
      <c r="H24" s="44">
        <f t="shared" si="1"/>
        <v>2415000</v>
      </c>
    </row>
    <row r="25" spans="1:8" s="20" customFormat="1" ht="31.5" x14ac:dyDescent="0.25">
      <c r="A25" s="22" t="s">
        <v>12</v>
      </c>
      <c r="B25" s="21" t="s">
        <v>63</v>
      </c>
      <c r="C25" s="19">
        <v>1896000</v>
      </c>
      <c r="D25" s="19">
        <v>0</v>
      </c>
      <c r="E25" s="19">
        <f t="shared" si="0"/>
        <v>1896000</v>
      </c>
      <c r="F25" s="19">
        <v>1896000</v>
      </c>
      <c r="G25" s="19">
        <v>0</v>
      </c>
      <c r="H25" s="44">
        <f t="shared" si="1"/>
        <v>1896000</v>
      </c>
    </row>
    <row r="26" spans="1:8" s="20" customFormat="1" ht="47.25" x14ac:dyDescent="0.25">
      <c r="A26" s="22" t="s">
        <v>13</v>
      </c>
      <c r="B26" s="21" t="s">
        <v>64</v>
      </c>
      <c r="C26" s="19">
        <v>519000</v>
      </c>
      <c r="D26" s="19">
        <v>0</v>
      </c>
      <c r="E26" s="19">
        <f t="shared" si="0"/>
        <v>519000</v>
      </c>
      <c r="F26" s="19">
        <v>519000</v>
      </c>
      <c r="G26" s="19">
        <v>0</v>
      </c>
      <c r="H26" s="44">
        <f t="shared" si="1"/>
        <v>519000</v>
      </c>
    </row>
    <row r="27" spans="1:8" s="20" customFormat="1" ht="47.25" x14ac:dyDescent="0.25">
      <c r="A27" s="24" t="s">
        <v>51</v>
      </c>
      <c r="B27" s="21" t="s">
        <v>14</v>
      </c>
      <c r="C27" s="19"/>
      <c r="D27" s="19"/>
      <c r="E27" s="19">
        <f t="shared" si="0"/>
        <v>0</v>
      </c>
      <c r="F27" s="19"/>
      <c r="G27" s="19"/>
      <c r="H27" s="44">
        <f t="shared" si="1"/>
        <v>0</v>
      </c>
    </row>
    <row r="28" spans="1:8" s="20" customFormat="1" ht="15.75" x14ac:dyDescent="0.25">
      <c r="A28" s="24"/>
      <c r="B28" s="21" t="s">
        <v>62</v>
      </c>
      <c r="C28" s="19">
        <f>C29+C34+C36+C38+C42+C44+C51</f>
        <v>32403570</v>
      </c>
      <c r="D28" s="19">
        <f>D29+D34+D36+D38+D42+D44+D51</f>
        <v>0</v>
      </c>
      <c r="E28" s="19">
        <f t="shared" si="0"/>
        <v>32403570</v>
      </c>
      <c r="F28" s="19">
        <f>F29+F34+F36+F38+F42+F44+F51</f>
        <v>32264070.000000004</v>
      </c>
      <c r="G28" s="19">
        <f>G29+G34+G36+G38+G42+G44+G51</f>
        <v>0</v>
      </c>
      <c r="H28" s="44">
        <f t="shared" si="1"/>
        <v>32264070.000000004</v>
      </c>
    </row>
    <row r="29" spans="1:8" s="20" customFormat="1" ht="47.25" x14ac:dyDescent="0.25">
      <c r="A29" s="24" t="s">
        <v>15</v>
      </c>
      <c r="B29" s="21" t="s">
        <v>16</v>
      </c>
      <c r="C29" s="19">
        <f t="shared" ref="C29:G29" si="8">C30+C31+C32+C33</f>
        <v>29756220</v>
      </c>
      <c r="D29" s="19">
        <f t="shared" ref="D29" si="9">D30+D31+D32+D33</f>
        <v>0</v>
      </c>
      <c r="E29" s="19">
        <f t="shared" si="0"/>
        <v>29756220</v>
      </c>
      <c r="F29" s="19">
        <f t="shared" si="8"/>
        <v>29856220</v>
      </c>
      <c r="G29" s="19">
        <f t="shared" si="8"/>
        <v>0</v>
      </c>
      <c r="H29" s="44">
        <f t="shared" si="1"/>
        <v>29856220</v>
      </c>
    </row>
    <row r="30" spans="1:8" s="20" customFormat="1" ht="78.75" x14ac:dyDescent="0.25">
      <c r="A30" s="24" t="s">
        <v>162</v>
      </c>
      <c r="B30" s="21" t="s">
        <v>163</v>
      </c>
      <c r="C30" s="19"/>
      <c r="D30" s="19"/>
      <c r="E30" s="19">
        <f t="shared" si="0"/>
        <v>0</v>
      </c>
      <c r="F30" s="19"/>
      <c r="G30" s="19"/>
      <c r="H30" s="44">
        <f t="shared" si="1"/>
        <v>0</v>
      </c>
    </row>
    <row r="31" spans="1:8" s="20" customFormat="1" ht="94.5" x14ac:dyDescent="0.25">
      <c r="A31" s="24" t="s">
        <v>57</v>
      </c>
      <c r="B31" s="21" t="s">
        <v>36</v>
      </c>
      <c r="C31" s="19">
        <f>27356000+220</f>
        <v>27356220</v>
      </c>
      <c r="D31" s="19">
        <v>0</v>
      </c>
      <c r="E31" s="19">
        <f t="shared" si="0"/>
        <v>27356220</v>
      </c>
      <c r="F31" s="19">
        <f>27356000+220</f>
        <v>27356220</v>
      </c>
      <c r="G31" s="19">
        <v>0</v>
      </c>
      <c r="H31" s="44">
        <f t="shared" si="1"/>
        <v>27356220</v>
      </c>
    </row>
    <row r="32" spans="1:8" s="20" customFormat="1" ht="31.5" x14ac:dyDescent="0.25">
      <c r="A32" s="24" t="s">
        <v>164</v>
      </c>
      <c r="B32" s="21" t="s">
        <v>165</v>
      </c>
      <c r="C32" s="19"/>
      <c r="D32" s="19">
        <v>0</v>
      </c>
      <c r="E32" s="19">
        <f t="shared" si="0"/>
        <v>0</v>
      </c>
      <c r="F32" s="19"/>
      <c r="G32" s="19">
        <v>0</v>
      </c>
      <c r="H32" s="44">
        <f t="shared" si="1"/>
        <v>0</v>
      </c>
    </row>
    <row r="33" spans="1:8" s="20" customFormat="1" ht="94.5" x14ac:dyDescent="0.25">
      <c r="A33" s="24" t="s">
        <v>58</v>
      </c>
      <c r="B33" s="21" t="s">
        <v>65</v>
      </c>
      <c r="C33" s="19">
        <v>2400000</v>
      </c>
      <c r="D33" s="19">
        <v>0</v>
      </c>
      <c r="E33" s="19">
        <f t="shared" si="0"/>
        <v>2400000</v>
      </c>
      <c r="F33" s="19">
        <v>2500000</v>
      </c>
      <c r="G33" s="19">
        <v>0</v>
      </c>
      <c r="H33" s="44">
        <f t="shared" si="1"/>
        <v>2500000</v>
      </c>
    </row>
    <row r="34" spans="1:8" s="20" customFormat="1" ht="31.5" x14ac:dyDescent="0.25">
      <c r="A34" s="24" t="s">
        <v>17</v>
      </c>
      <c r="B34" s="25" t="s">
        <v>18</v>
      </c>
      <c r="C34" s="19">
        <f t="shared" ref="C34:G34" si="10">C35</f>
        <v>311394.15999999997</v>
      </c>
      <c r="D34" s="19">
        <f t="shared" si="10"/>
        <v>0</v>
      </c>
      <c r="E34" s="19">
        <f t="shared" si="0"/>
        <v>311394.15999999997</v>
      </c>
      <c r="F34" s="19">
        <f t="shared" si="10"/>
        <v>303104.59999999998</v>
      </c>
      <c r="G34" s="19">
        <f t="shared" si="10"/>
        <v>0</v>
      </c>
      <c r="H34" s="44">
        <f t="shared" si="1"/>
        <v>303104.59999999998</v>
      </c>
    </row>
    <row r="35" spans="1:8" s="26" customFormat="1" ht="15.75" x14ac:dyDescent="0.25">
      <c r="A35" s="24" t="s">
        <v>19</v>
      </c>
      <c r="B35" s="21" t="s">
        <v>20</v>
      </c>
      <c r="C35" s="19">
        <v>311394.15999999997</v>
      </c>
      <c r="D35" s="19">
        <v>0</v>
      </c>
      <c r="E35" s="19">
        <f t="shared" si="0"/>
        <v>311394.15999999997</v>
      </c>
      <c r="F35" s="19">
        <v>303104.59999999998</v>
      </c>
      <c r="G35" s="19">
        <v>0</v>
      </c>
      <c r="H35" s="44">
        <f t="shared" si="1"/>
        <v>303104.59999999998</v>
      </c>
    </row>
    <row r="36" spans="1:8" s="20" customFormat="1" ht="31.5" x14ac:dyDescent="0.25">
      <c r="A36" s="24" t="s">
        <v>21</v>
      </c>
      <c r="B36" s="25" t="s">
        <v>44</v>
      </c>
      <c r="C36" s="19">
        <f t="shared" ref="C36:G36" si="11">C37</f>
        <v>400000</v>
      </c>
      <c r="D36" s="19">
        <f t="shared" si="11"/>
        <v>0</v>
      </c>
      <c r="E36" s="19">
        <f t="shared" si="0"/>
        <v>400000</v>
      </c>
      <c r="F36" s="19">
        <f t="shared" si="11"/>
        <v>400000</v>
      </c>
      <c r="G36" s="19">
        <f t="shared" si="11"/>
        <v>0</v>
      </c>
      <c r="H36" s="44">
        <f t="shared" si="1"/>
        <v>400000</v>
      </c>
    </row>
    <row r="37" spans="1:8" s="20" customFormat="1" ht="15.75" x14ac:dyDescent="0.25">
      <c r="A37" s="24" t="s">
        <v>59</v>
      </c>
      <c r="B37" s="21" t="s">
        <v>72</v>
      </c>
      <c r="C37" s="19">
        <v>400000</v>
      </c>
      <c r="D37" s="19">
        <v>0</v>
      </c>
      <c r="E37" s="19">
        <f t="shared" si="0"/>
        <v>400000</v>
      </c>
      <c r="F37" s="19">
        <v>400000</v>
      </c>
      <c r="G37" s="19">
        <v>0</v>
      </c>
      <c r="H37" s="44">
        <f t="shared" si="1"/>
        <v>400000</v>
      </c>
    </row>
    <row r="38" spans="1:8" s="20" customFormat="1" ht="31.5" x14ac:dyDescent="0.25">
      <c r="A38" s="24" t="s">
        <v>22</v>
      </c>
      <c r="B38" s="25" t="s">
        <v>23</v>
      </c>
      <c r="C38" s="19">
        <f t="shared" ref="C38:G38" si="12">C39+C40+C41</f>
        <v>841001.98</v>
      </c>
      <c r="D38" s="19">
        <f t="shared" ref="D38" si="13">D39+D40+D41</f>
        <v>0</v>
      </c>
      <c r="E38" s="19">
        <f t="shared" si="0"/>
        <v>841001.98</v>
      </c>
      <c r="F38" s="19">
        <f t="shared" si="12"/>
        <v>609804.80000000005</v>
      </c>
      <c r="G38" s="19">
        <f t="shared" si="12"/>
        <v>0</v>
      </c>
      <c r="H38" s="44">
        <f t="shared" si="1"/>
        <v>609804.80000000005</v>
      </c>
    </row>
    <row r="39" spans="1:8" s="20" customFormat="1" ht="15.75" x14ac:dyDescent="0.25">
      <c r="A39" s="24" t="s">
        <v>24</v>
      </c>
      <c r="B39" s="21" t="s">
        <v>25</v>
      </c>
      <c r="C39" s="19">
        <v>62875</v>
      </c>
      <c r="D39" s="19">
        <v>0</v>
      </c>
      <c r="E39" s="19">
        <f t="shared" si="0"/>
        <v>62875</v>
      </c>
      <c r="F39" s="19"/>
      <c r="G39" s="19">
        <v>0</v>
      </c>
      <c r="H39" s="44">
        <f t="shared" si="1"/>
        <v>0</v>
      </c>
    </row>
    <row r="40" spans="1:8" s="20" customFormat="1" ht="94.5" x14ac:dyDescent="0.25">
      <c r="A40" s="24" t="s">
        <v>99</v>
      </c>
      <c r="B40" s="21" t="s">
        <v>66</v>
      </c>
      <c r="C40" s="19">
        <v>778126.98</v>
      </c>
      <c r="D40" s="19">
        <v>0</v>
      </c>
      <c r="E40" s="19">
        <f t="shared" si="0"/>
        <v>778126.98</v>
      </c>
      <c r="F40" s="19">
        <v>609804.80000000005</v>
      </c>
      <c r="G40" s="19">
        <v>0</v>
      </c>
      <c r="H40" s="44">
        <f t="shared" si="1"/>
        <v>609804.80000000005</v>
      </c>
    </row>
    <row r="41" spans="1:8" s="20" customFormat="1" ht="31.5" x14ac:dyDescent="0.25">
      <c r="A41" s="24" t="s">
        <v>166</v>
      </c>
      <c r="B41" s="21" t="s">
        <v>167</v>
      </c>
      <c r="C41" s="19"/>
      <c r="D41" s="19"/>
      <c r="E41" s="19">
        <f t="shared" si="0"/>
        <v>0</v>
      </c>
      <c r="F41" s="19"/>
      <c r="G41" s="19"/>
      <c r="H41" s="44">
        <f t="shared" si="1"/>
        <v>0</v>
      </c>
    </row>
    <row r="42" spans="1:8" s="20" customFormat="1" ht="15.75" x14ac:dyDescent="0.25">
      <c r="A42" s="24" t="s">
        <v>26</v>
      </c>
      <c r="B42" s="27" t="s">
        <v>27</v>
      </c>
      <c r="C42" s="19">
        <f t="shared" ref="C42:G42" si="14">C43</f>
        <v>200</v>
      </c>
      <c r="D42" s="19">
        <f t="shared" si="14"/>
        <v>0</v>
      </c>
      <c r="E42" s="19">
        <f t="shared" si="0"/>
        <v>200</v>
      </c>
      <c r="F42" s="19">
        <f t="shared" si="14"/>
        <v>200</v>
      </c>
      <c r="G42" s="19">
        <f t="shared" si="14"/>
        <v>0</v>
      </c>
      <c r="H42" s="44">
        <f t="shared" si="1"/>
        <v>200</v>
      </c>
    </row>
    <row r="43" spans="1:8" s="20" customFormat="1" ht="47.25" x14ac:dyDescent="0.25">
      <c r="A43" s="24" t="s">
        <v>60</v>
      </c>
      <c r="B43" s="21" t="s">
        <v>45</v>
      </c>
      <c r="C43" s="19">
        <v>200</v>
      </c>
      <c r="D43" s="19">
        <v>0</v>
      </c>
      <c r="E43" s="19">
        <f t="shared" si="0"/>
        <v>200</v>
      </c>
      <c r="F43" s="19">
        <v>200</v>
      </c>
      <c r="G43" s="19">
        <v>0</v>
      </c>
      <c r="H43" s="44">
        <f t="shared" si="1"/>
        <v>200</v>
      </c>
    </row>
    <row r="44" spans="1:8" s="20" customFormat="1" ht="15.75" x14ac:dyDescent="0.25">
      <c r="A44" s="24" t="s">
        <v>28</v>
      </c>
      <c r="B44" s="27" t="s">
        <v>74</v>
      </c>
      <c r="C44" s="19">
        <f t="shared" ref="C44:G44" si="15">C45+C46+C47+C48+C49+C50</f>
        <v>1094753.8599999999</v>
      </c>
      <c r="D44" s="19">
        <f t="shared" ref="D44" si="16">D45+D46+D47+D48+D49+D50</f>
        <v>0</v>
      </c>
      <c r="E44" s="19">
        <f t="shared" si="0"/>
        <v>1094753.8599999999</v>
      </c>
      <c r="F44" s="19">
        <f t="shared" si="15"/>
        <v>1094740.6000000001</v>
      </c>
      <c r="G44" s="19">
        <f t="shared" si="15"/>
        <v>0</v>
      </c>
      <c r="H44" s="44">
        <f t="shared" si="1"/>
        <v>1094740.6000000001</v>
      </c>
    </row>
    <row r="45" spans="1:8" s="20" customFormat="1" ht="47.25" x14ac:dyDescent="0.25">
      <c r="A45" s="28" t="s">
        <v>114</v>
      </c>
      <c r="B45" s="29" t="s">
        <v>118</v>
      </c>
      <c r="C45" s="19">
        <v>839253.86</v>
      </c>
      <c r="D45" s="19">
        <v>0</v>
      </c>
      <c r="E45" s="19">
        <f t="shared" si="0"/>
        <v>839253.86</v>
      </c>
      <c r="F45" s="19">
        <v>839240.6</v>
      </c>
      <c r="G45" s="19">
        <v>0</v>
      </c>
      <c r="H45" s="44">
        <f t="shared" si="1"/>
        <v>839240.6</v>
      </c>
    </row>
    <row r="46" spans="1:8" s="20" customFormat="1" ht="47.25" x14ac:dyDescent="0.25">
      <c r="A46" s="28" t="s">
        <v>115</v>
      </c>
      <c r="B46" s="29" t="s">
        <v>119</v>
      </c>
      <c r="C46" s="19">
        <v>5500</v>
      </c>
      <c r="D46" s="19">
        <v>0</v>
      </c>
      <c r="E46" s="19">
        <f t="shared" si="0"/>
        <v>5500</v>
      </c>
      <c r="F46" s="19">
        <v>5500</v>
      </c>
      <c r="G46" s="19">
        <v>0</v>
      </c>
      <c r="H46" s="44">
        <f t="shared" si="1"/>
        <v>5500</v>
      </c>
    </row>
    <row r="47" spans="1:8" s="20" customFormat="1" ht="126" x14ac:dyDescent="0.25">
      <c r="A47" s="28" t="s">
        <v>116</v>
      </c>
      <c r="B47" s="29" t="s">
        <v>120</v>
      </c>
      <c r="C47" s="19">
        <v>50000</v>
      </c>
      <c r="D47" s="19">
        <v>0</v>
      </c>
      <c r="E47" s="19">
        <f t="shared" si="0"/>
        <v>50000</v>
      </c>
      <c r="F47" s="19">
        <v>50000</v>
      </c>
      <c r="G47" s="19">
        <v>0</v>
      </c>
      <c r="H47" s="44">
        <f t="shared" si="1"/>
        <v>50000</v>
      </c>
    </row>
    <row r="48" spans="1:8" s="20" customFormat="1" ht="63" x14ac:dyDescent="0.25">
      <c r="A48" s="28" t="s">
        <v>168</v>
      </c>
      <c r="B48" s="29" t="s">
        <v>169</v>
      </c>
      <c r="C48" s="19">
        <v>0</v>
      </c>
      <c r="D48" s="19">
        <v>0</v>
      </c>
      <c r="E48" s="19">
        <f t="shared" si="0"/>
        <v>0</v>
      </c>
      <c r="F48" s="19">
        <v>0</v>
      </c>
      <c r="G48" s="19">
        <v>0</v>
      </c>
      <c r="H48" s="44">
        <f t="shared" si="1"/>
        <v>0</v>
      </c>
    </row>
    <row r="49" spans="1:8" s="20" customFormat="1" ht="31.5" x14ac:dyDescent="0.25">
      <c r="A49" s="28" t="s">
        <v>170</v>
      </c>
      <c r="B49" s="29" t="s">
        <v>171</v>
      </c>
      <c r="C49" s="19">
        <v>0</v>
      </c>
      <c r="D49" s="19">
        <v>0</v>
      </c>
      <c r="E49" s="19">
        <f t="shared" si="0"/>
        <v>0</v>
      </c>
      <c r="F49" s="19">
        <v>0</v>
      </c>
      <c r="G49" s="19">
        <v>0</v>
      </c>
      <c r="H49" s="44">
        <f t="shared" si="1"/>
        <v>0</v>
      </c>
    </row>
    <row r="50" spans="1:8" s="30" customFormat="1" ht="15.75" x14ac:dyDescent="0.25">
      <c r="A50" s="28" t="s">
        <v>117</v>
      </c>
      <c r="B50" s="29" t="s">
        <v>121</v>
      </c>
      <c r="C50" s="19">
        <v>200000</v>
      </c>
      <c r="D50" s="19">
        <v>0</v>
      </c>
      <c r="E50" s="19">
        <f t="shared" si="0"/>
        <v>200000</v>
      </c>
      <c r="F50" s="19">
        <v>200000</v>
      </c>
      <c r="G50" s="19">
        <v>0</v>
      </c>
      <c r="H50" s="44">
        <f t="shared" si="1"/>
        <v>200000</v>
      </c>
    </row>
    <row r="51" spans="1:8" s="20" customFormat="1" ht="15.75" x14ac:dyDescent="0.25">
      <c r="A51" s="24" t="s">
        <v>52</v>
      </c>
      <c r="B51" s="25" t="s">
        <v>29</v>
      </c>
      <c r="C51" s="19"/>
      <c r="D51" s="19"/>
      <c r="E51" s="19">
        <f t="shared" si="0"/>
        <v>0</v>
      </c>
      <c r="F51" s="19"/>
      <c r="G51" s="19"/>
      <c r="H51" s="44">
        <f t="shared" si="1"/>
        <v>0</v>
      </c>
    </row>
    <row r="52" spans="1:8" s="20" customFormat="1" ht="15.75" x14ac:dyDescent="0.25">
      <c r="A52" s="24" t="s">
        <v>30</v>
      </c>
      <c r="B52" s="25" t="s">
        <v>49</v>
      </c>
      <c r="C52" s="19">
        <f>C53+C120+C121+C122+C123+C124</f>
        <v>848327800</v>
      </c>
      <c r="D52" s="19">
        <f>D53+D120+D121+D122+D123+D124</f>
        <v>45485700</v>
      </c>
      <c r="E52" s="19">
        <f t="shared" si="0"/>
        <v>893813500</v>
      </c>
      <c r="F52" s="19">
        <f>F53+F120+F121+F122+F123+F124</f>
        <v>811979600</v>
      </c>
      <c r="G52" s="19">
        <f>G53+G120+G121+G122+G123+G124</f>
        <v>7318600</v>
      </c>
      <c r="H52" s="44">
        <f t="shared" si="1"/>
        <v>819298200</v>
      </c>
    </row>
    <row r="53" spans="1:8" s="20" customFormat="1" ht="47.25" x14ac:dyDescent="0.25">
      <c r="A53" s="24" t="s">
        <v>67</v>
      </c>
      <c r="B53" s="25" t="s">
        <v>68</v>
      </c>
      <c r="C53" s="19">
        <f>C54+C56+C89+C111</f>
        <v>848327800</v>
      </c>
      <c r="D53" s="19">
        <f>D54+D56+D89+D111</f>
        <v>45485700</v>
      </c>
      <c r="E53" s="19">
        <f t="shared" si="0"/>
        <v>893813500</v>
      </c>
      <c r="F53" s="19">
        <f>F54+F56+F89+F111</f>
        <v>811979600</v>
      </c>
      <c r="G53" s="19">
        <f>G54+G56+G89+G111</f>
        <v>7318600</v>
      </c>
      <c r="H53" s="44">
        <f t="shared" si="1"/>
        <v>819298200</v>
      </c>
    </row>
    <row r="54" spans="1:8" s="20" customFormat="1" ht="31.5" x14ac:dyDescent="0.25">
      <c r="A54" s="24" t="s">
        <v>81</v>
      </c>
      <c r="B54" s="25" t="s">
        <v>77</v>
      </c>
      <c r="C54" s="19">
        <f t="shared" ref="C54:G54" si="17">C55</f>
        <v>54440600</v>
      </c>
      <c r="D54" s="19">
        <f t="shared" si="17"/>
        <v>0</v>
      </c>
      <c r="E54" s="19">
        <f t="shared" si="0"/>
        <v>54440600</v>
      </c>
      <c r="F54" s="19">
        <f t="shared" si="17"/>
        <v>22019900</v>
      </c>
      <c r="G54" s="19">
        <f t="shared" si="17"/>
        <v>0</v>
      </c>
      <c r="H54" s="44">
        <f t="shared" si="1"/>
        <v>22019900</v>
      </c>
    </row>
    <row r="55" spans="1:8" s="20" customFormat="1" ht="63" x14ac:dyDescent="0.25">
      <c r="A55" s="24" t="s">
        <v>105</v>
      </c>
      <c r="B55" s="21" t="s">
        <v>104</v>
      </c>
      <c r="C55" s="19">
        <v>54440600</v>
      </c>
      <c r="D55" s="19">
        <v>0</v>
      </c>
      <c r="E55" s="19">
        <f t="shared" si="0"/>
        <v>54440600</v>
      </c>
      <c r="F55" s="19">
        <v>22019900</v>
      </c>
      <c r="G55" s="19">
        <v>0</v>
      </c>
      <c r="H55" s="44">
        <f t="shared" si="1"/>
        <v>22019900</v>
      </c>
    </row>
    <row r="56" spans="1:8" s="20" customFormat="1" ht="31.5" x14ac:dyDescent="0.25">
      <c r="A56" s="24" t="s">
        <v>82</v>
      </c>
      <c r="B56" s="25" t="s">
        <v>73</v>
      </c>
      <c r="C56" s="19">
        <f>C57+C80</f>
        <v>78583600</v>
      </c>
      <c r="D56" s="19">
        <f>D57+D80</f>
        <v>45485700</v>
      </c>
      <c r="E56" s="19">
        <f t="shared" si="0"/>
        <v>124069300</v>
      </c>
      <c r="F56" s="19">
        <f>F57+F80</f>
        <v>73710900</v>
      </c>
      <c r="G56" s="19">
        <f>G57+G80</f>
        <v>7318600</v>
      </c>
      <c r="H56" s="44">
        <f t="shared" si="1"/>
        <v>81029500</v>
      </c>
    </row>
    <row r="57" spans="1:8" s="20" customFormat="1" ht="15.75" x14ac:dyDescent="0.25">
      <c r="A57" s="31"/>
      <c r="B57" s="32" t="s">
        <v>32</v>
      </c>
      <c r="C57" s="33">
        <f t="shared" ref="C57:F57" si="18">C59+C60+C61+C62+C63+C64+C65+C66+C67+C68+C69+C70+C71+C72+C73+C74+C75+C76</f>
        <v>66507200</v>
      </c>
      <c r="D57" s="33">
        <f>D59+D60+D61+D62+D63+D64+D65+D66+D67+D68+D69+D70+D71+D72+D73+D74+D75+D76+D77+D78+D79</f>
        <v>45485700</v>
      </c>
      <c r="E57" s="19">
        <f t="shared" si="0"/>
        <v>111992900</v>
      </c>
      <c r="F57" s="33">
        <f t="shared" si="18"/>
        <v>67393400</v>
      </c>
      <c r="G57" s="33">
        <f>G59+G60+G61+G62+G63+G64+G65+G66+G67+G68+G69+G70+G71+G72+G73+G74+G75+G76+G77+G78+G79</f>
        <v>7318600</v>
      </c>
      <c r="H57" s="44">
        <f t="shared" si="1"/>
        <v>74712000</v>
      </c>
    </row>
    <row r="58" spans="1:8" s="20" customFormat="1" ht="15.75" x14ac:dyDescent="0.25">
      <c r="A58" s="31"/>
      <c r="B58" s="32" t="s">
        <v>31</v>
      </c>
      <c r="C58" s="33"/>
      <c r="D58" s="33"/>
      <c r="E58" s="19">
        <f t="shared" si="0"/>
        <v>0</v>
      </c>
      <c r="F58" s="33"/>
      <c r="G58" s="33"/>
      <c r="H58" s="44">
        <f t="shared" si="1"/>
        <v>0</v>
      </c>
    </row>
    <row r="59" spans="1:8" s="20" customFormat="1" ht="110.25" x14ac:dyDescent="0.25">
      <c r="A59" s="22" t="s">
        <v>84</v>
      </c>
      <c r="B59" s="21" t="s">
        <v>123</v>
      </c>
      <c r="C59" s="19">
        <v>6475100</v>
      </c>
      <c r="D59" s="19">
        <v>0</v>
      </c>
      <c r="E59" s="19">
        <f t="shared" si="0"/>
        <v>6475100</v>
      </c>
      <c r="F59" s="19">
        <v>6512700</v>
      </c>
      <c r="G59" s="19">
        <v>0</v>
      </c>
      <c r="H59" s="44">
        <f t="shared" si="1"/>
        <v>6512700</v>
      </c>
    </row>
    <row r="60" spans="1:8" s="20" customFormat="1" ht="173.25" x14ac:dyDescent="0.25">
      <c r="A60" s="24" t="s">
        <v>83</v>
      </c>
      <c r="B60" s="21" t="s">
        <v>124</v>
      </c>
      <c r="C60" s="19">
        <v>4854200</v>
      </c>
      <c r="D60" s="19">
        <v>0</v>
      </c>
      <c r="E60" s="19">
        <f t="shared" si="0"/>
        <v>4854200</v>
      </c>
      <c r="F60" s="19">
        <v>4854200</v>
      </c>
      <c r="G60" s="19">
        <v>0</v>
      </c>
      <c r="H60" s="44">
        <f t="shared" si="1"/>
        <v>4854200</v>
      </c>
    </row>
    <row r="61" spans="1:8" s="34" customFormat="1" ht="173.25" x14ac:dyDescent="0.25">
      <c r="A61" s="24" t="s">
        <v>83</v>
      </c>
      <c r="B61" s="21" t="s">
        <v>125</v>
      </c>
      <c r="C61" s="19">
        <v>3746900</v>
      </c>
      <c r="D61" s="19">
        <v>-3746900</v>
      </c>
      <c r="E61" s="19">
        <f t="shared" si="0"/>
        <v>0</v>
      </c>
      <c r="F61" s="19">
        <v>3793900</v>
      </c>
      <c r="G61" s="19">
        <v>-3793900</v>
      </c>
      <c r="H61" s="44">
        <f t="shared" si="1"/>
        <v>0</v>
      </c>
    </row>
    <row r="62" spans="1:8" s="34" customFormat="1" ht="141.75" x14ac:dyDescent="0.25">
      <c r="A62" s="24" t="s">
        <v>83</v>
      </c>
      <c r="B62" s="21" t="s">
        <v>172</v>
      </c>
      <c r="C62" s="19">
        <v>215200</v>
      </c>
      <c r="D62" s="19">
        <v>0</v>
      </c>
      <c r="E62" s="19">
        <f t="shared" si="0"/>
        <v>215200</v>
      </c>
      <c r="F62" s="19">
        <v>215200</v>
      </c>
      <c r="G62" s="19">
        <v>0</v>
      </c>
      <c r="H62" s="44">
        <f t="shared" si="1"/>
        <v>215200</v>
      </c>
    </row>
    <row r="63" spans="1:8" s="34" customFormat="1" ht="157.5" x14ac:dyDescent="0.25">
      <c r="A63" s="24" t="s">
        <v>96</v>
      </c>
      <c r="B63" s="21" t="s">
        <v>126</v>
      </c>
      <c r="C63" s="19">
        <f>11115200-C83</f>
        <v>10450000</v>
      </c>
      <c r="D63" s="19">
        <v>0</v>
      </c>
      <c r="E63" s="19">
        <f t="shared" si="0"/>
        <v>10450000</v>
      </c>
      <c r="F63" s="19">
        <f>11039500-F83</f>
        <v>10450000</v>
      </c>
      <c r="G63" s="19">
        <v>0</v>
      </c>
      <c r="H63" s="44">
        <f t="shared" si="1"/>
        <v>10450000</v>
      </c>
    </row>
    <row r="64" spans="1:8" s="34" customFormat="1" ht="94.5" x14ac:dyDescent="0.25">
      <c r="A64" s="24" t="s">
        <v>83</v>
      </c>
      <c r="B64" s="21" t="s">
        <v>127</v>
      </c>
      <c r="C64" s="19">
        <v>1882600</v>
      </c>
      <c r="D64" s="19">
        <v>0</v>
      </c>
      <c r="E64" s="19">
        <f t="shared" si="0"/>
        <v>1882600</v>
      </c>
      <c r="F64" s="19">
        <v>1882600</v>
      </c>
      <c r="G64" s="19">
        <v>0</v>
      </c>
      <c r="H64" s="44">
        <f t="shared" si="1"/>
        <v>1882600</v>
      </c>
    </row>
    <row r="65" spans="1:8" s="34" customFormat="1" ht="110.25" x14ac:dyDescent="0.25">
      <c r="A65" s="24" t="s">
        <v>83</v>
      </c>
      <c r="B65" s="21" t="s">
        <v>128</v>
      </c>
      <c r="C65" s="19">
        <v>54200</v>
      </c>
      <c r="D65" s="19">
        <v>0</v>
      </c>
      <c r="E65" s="19">
        <f t="shared" si="0"/>
        <v>54200</v>
      </c>
      <c r="F65" s="19">
        <v>54200</v>
      </c>
      <c r="G65" s="19">
        <v>0</v>
      </c>
      <c r="H65" s="44">
        <f t="shared" si="1"/>
        <v>54200</v>
      </c>
    </row>
    <row r="66" spans="1:8" s="34" customFormat="1" ht="94.5" x14ac:dyDescent="0.25">
      <c r="A66" s="22" t="s">
        <v>83</v>
      </c>
      <c r="B66" s="21" t="s">
        <v>129</v>
      </c>
      <c r="C66" s="19">
        <v>319000</v>
      </c>
      <c r="D66" s="19">
        <v>0</v>
      </c>
      <c r="E66" s="19">
        <f t="shared" si="0"/>
        <v>319000</v>
      </c>
      <c r="F66" s="19">
        <v>318700</v>
      </c>
      <c r="G66" s="19">
        <v>0</v>
      </c>
      <c r="H66" s="44">
        <f t="shared" si="1"/>
        <v>318700</v>
      </c>
    </row>
    <row r="67" spans="1:8" s="34" customFormat="1" ht="204.75" x14ac:dyDescent="0.25">
      <c r="A67" s="24" t="s">
        <v>83</v>
      </c>
      <c r="B67" s="21" t="s">
        <v>130</v>
      </c>
      <c r="C67" s="19">
        <v>4544000</v>
      </c>
      <c r="D67" s="19">
        <v>0</v>
      </c>
      <c r="E67" s="19">
        <f t="shared" si="0"/>
        <v>4544000</v>
      </c>
      <c r="F67" s="19">
        <v>5995900</v>
      </c>
      <c r="G67" s="19">
        <v>0</v>
      </c>
      <c r="H67" s="44">
        <f t="shared" si="1"/>
        <v>5995900</v>
      </c>
    </row>
    <row r="68" spans="1:8" s="30" customFormat="1" ht="157.5" x14ac:dyDescent="0.25">
      <c r="A68" s="22" t="s">
        <v>98</v>
      </c>
      <c r="B68" s="21" t="s">
        <v>131</v>
      </c>
      <c r="C68" s="19">
        <v>7242700</v>
      </c>
      <c r="D68" s="19">
        <v>0</v>
      </c>
      <c r="E68" s="19">
        <f t="shared" si="0"/>
        <v>7242700</v>
      </c>
      <c r="F68" s="19">
        <v>7252900</v>
      </c>
      <c r="G68" s="19">
        <v>0</v>
      </c>
      <c r="H68" s="44">
        <f t="shared" si="1"/>
        <v>7252900</v>
      </c>
    </row>
    <row r="69" spans="1:8" s="20" customFormat="1" ht="126" x14ac:dyDescent="0.25">
      <c r="A69" s="35" t="s">
        <v>102</v>
      </c>
      <c r="B69" s="21" t="s">
        <v>132</v>
      </c>
      <c r="C69" s="19">
        <v>1053000</v>
      </c>
      <c r="D69" s="19">
        <v>0</v>
      </c>
      <c r="E69" s="19">
        <f t="shared" si="0"/>
        <v>1053000</v>
      </c>
      <c r="F69" s="19">
        <v>1053000</v>
      </c>
      <c r="G69" s="19">
        <v>0</v>
      </c>
      <c r="H69" s="44">
        <f t="shared" si="1"/>
        <v>1053000</v>
      </c>
    </row>
    <row r="70" spans="1:8" s="20" customFormat="1" ht="78.75" x14ac:dyDescent="0.25">
      <c r="A70" s="35" t="s">
        <v>112</v>
      </c>
      <c r="B70" s="21" t="s">
        <v>133</v>
      </c>
      <c r="C70" s="19"/>
      <c r="D70" s="19">
        <v>0</v>
      </c>
      <c r="E70" s="19">
        <f t="shared" si="0"/>
        <v>0</v>
      </c>
      <c r="F70" s="19"/>
      <c r="G70" s="19">
        <v>0</v>
      </c>
      <c r="H70" s="44">
        <f t="shared" si="1"/>
        <v>0</v>
      </c>
    </row>
    <row r="71" spans="1:8" s="20" customFormat="1" ht="110.25" x14ac:dyDescent="0.25">
      <c r="A71" s="35" t="s">
        <v>102</v>
      </c>
      <c r="B71" s="21" t="s">
        <v>173</v>
      </c>
      <c r="C71" s="19">
        <v>21266500</v>
      </c>
      <c r="D71" s="19">
        <v>0</v>
      </c>
      <c r="E71" s="19">
        <f t="shared" si="0"/>
        <v>21266500</v>
      </c>
      <c r="F71" s="19">
        <v>22306500</v>
      </c>
      <c r="G71" s="19">
        <v>0</v>
      </c>
      <c r="H71" s="44">
        <f t="shared" si="1"/>
        <v>22306500</v>
      </c>
    </row>
    <row r="72" spans="1:8" s="20" customFormat="1" ht="126" x14ac:dyDescent="0.25">
      <c r="A72" s="35" t="s">
        <v>102</v>
      </c>
      <c r="B72" s="21" t="s">
        <v>174</v>
      </c>
      <c r="C72" s="19">
        <v>2309400</v>
      </c>
      <c r="D72" s="19">
        <v>0</v>
      </c>
      <c r="E72" s="19">
        <f t="shared" ref="E72:E125" si="19">C72+D72</f>
        <v>2309400</v>
      </c>
      <c r="F72" s="19">
        <v>2309400</v>
      </c>
      <c r="G72" s="19">
        <v>0</v>
      </c>
      <c r="H72" s="44">
        <f t="shared" ref="H72:H125" si="20">F72+G72</f>
        <v>2309400</v>
      </c>
    </row>
    <row r="73" spans="1:8" s="20" customFormat="1" ht="94.5" x14ac:dyDescent="0.25">
      <c r="A73" s="35" t="s">
        <v>112</v>
      </c>
      <c r="B73" s="21" t="s">
        <v>134</v>
      </c>
      <c r="C73" s="19">
        <v>37100</v>
      </c>
      <c r="D73" s="19">
        <v>0</v>
      </c>
      <c r="E73" s="19">
        <f t="shared" si="19"/>
        <v>37100</v>
      </c>
      <c r="F73" s="19">
        <v>38400</v>
      </c>
      <c r="G73" s="19">
        <v>0</v>
      </c>
      <c r="H73" s="44">
        <f t="shared" si="20"/>
        <v>38400</v>
      </c>
    </row>
    <row r="74" spans="1:8" s="20" customFormat="1" ht="173.25" x14ac:dyDescent="0.25">
      <c r="A74" s="35" t="s">
        <v>102</v>
      </c>
      <c r="B74" s="21" t="s">
        <v>135</v>
      </c>
      <c r="C74" s="19"/>
      <c r="D74" s="19">
        <v>0</v>
      </c>
      <c r="E74" s="19">
        <f t="shared" si="19"/>
        <v>0</v>
      </c>
      <c r="F74" s="19"/>
      <c r="G74" s="19">
        <v>0</v>
      </c>
      <c r="H74" s="44">
        <f t="shared" si="20"/>
        <v>0</v>
      </c>
    </row>
    <row r="75" spans="1:8" s="30" customFormat="1" ht="110.25" x14ac:dyDescent="0.25">
      <c r="A75" s="35" t="s">
        <v>175</v>
      </c>
      <c r="B75" s="21" t="s">
        <v>176</v>
      </c>
      <c r="C75" s="19">
        <v>355800</v>
      </c>
      <c r="D75" s="19">
        <v>0</v>
      </c>
      <c r="E75" s="19">
        <f t="shared" si="19"/>
        <v>355800</v>
      </c>
      <c r="F75" s="19">
        <v>355800</v>
      </c>
      <c r="G75" s="19">
        <v>0</v>
      </c>
      <c r="H75" s="44">
        <f t="shared" si="20"/>
        <v>355800</v>
      </c>
    </row>
    <row r="76" spans="1:8" s="20" customFormat="1" ht="94.5" x14ac:dyDescent="0.25">
      <c r="A76" s="35" t="s">
        <v>177</v>
      </c>
      <c r="B76" s="21" t="s">
        <v>178</v>
      </c>
      <c r="C76" s="19">
        <v>1701500</v>
      </c>
      <c r="D76" s="19">
        <v>0</v>
      </c>
      <c r="E76" s="19">
        <f t="shared" si="19"/>
        <v>1701500</v>
      </c>
      <c r="F76" s="19"/>
      <c r="G76" s="19">
        <v>0</v>
      </c>
      <c r="H76" s="44">
        <f t="shared" si="20"/>
        <v>0</v>
      </c>
    </row>
    <row r="77" spans="1:8" s="20" customFormat="1" ht="236.25" x14ac:dyDescent="0.25">
      <c r="A77" s="45" t="s">
        <v>185</v>
      </c>
      <c r="B77" s="21" t="s">
        <v>190</v>
      </c>
      <c r="C77" s="19"/>
      <c r="D77" s="19">
        <v>13093000</v>
      </c>
      <c r="E77" s="19">
        <f t="shared" si="19"/>
        <v>13093000</v>
      </c>
      <c r="F77" s="19"/>
      <c r="G77" s="19"/>
      <c r="H77" s="44">
        <f t="shared" si="20"/>
        <v>0</v>
      </c>
    </row>
    <row r="78" spans="1:8" s="20" customFormat="1" ht="220.5" x14ac:dyDescent="0.25">
      <c r="A78" s="45" t="s">
        <v>186</v>
      </c>
      <c r="B78" s="21" t="s">
        <v>191</v>
      </c>
      <c r="C78" s="19"/>
      <c r="D78" s="19">
        <v>19639600</v>
      </c>
      <c r="E78" s="19">
        <f t="shared" si="19"/>
        <v>19639600</v>
      </c>
      <c r="F78" s="19"/>
      <c r="G78" s="19">
        <v>4727500</v>
      </c>
      <c r="H78" s="44">
        <f t="shared" si="20"/>
        <v>4727500</v>
      </c>
    </row>
    <row r="79" spans="1:8" s="20" customFormat="1" ht="142.5" customHeight="1" x14ac:dyDescent="0.25">
      <c r="A79" s="45" t="s">
        <v>187</v>
      </c>
      <c r="B79" s="21" t="s">
        <v>188</v>
      </c>
      <c r="C79" s="19"/>
      <c r="D79" s="19">
        <v>16500000</v>
      </c>
      <c r="E79" s="19">
        <f t="shared" si="19"/>
        <v>16500000</v>
      </c>
      <c r="F79" s="19"/>
      <c r="G79" s="19">
        <v>6385000</v>
      </c>
      <c r="H79" s="44">
        <f t="shared" si="20"/>
        <v>6385000</v>
      </c>
    </row>
    <row r="80" spans="1:8" s="20" customFormat="1" ht="15.75" x14ac:dyDescent="0.25">
      <c r="A80" s="36"/>
      <c r="B80" s="32" t="s">
        <v>33</v>
      </c>
      <c r="C80" s="33">
        <f t="shared" ref="C80:G80" si="21">C82+C83+C84+C85+C86+C87+C88</f>
        <v>12076400</v>
      </c>
      <c r="D80" s="33">
        <f t="shared" ref="D80" si="22">D82+D83+D84+D85+D86+D87+D88</f>
        <v>0</v>
      </c>
      <c r="E80" s="19">
        <f t="shared" si="19"/>
        <v>12076400</v>
      </c>
      <c r="F80" s="33">
        <f t="shared" si="21"/>
        <v>6317500</v>
      </c>
      <c r="G80" s="33">
        <f t="shared" si="21"/>
        <v>0</v>
      </c>
      <c r="H80" s="44">
        <f t="shared" si="20"/>
        <v>6317500</v>
      </c>
    </row>
    <row r="81" spans="1:8" s="20" customFormat="1" ht="15.75" x14ac:dyDescent="0.25">
      <c r="A81" s="31"/>
      <c r="B81" s="32" t="s">
        <v>31</v>
      </c>
      <c r="C81" s="33"/>
      <c r="D81" s="33"/>
      <c r="E81" s="19">
        <f t="shared" si="19"/>
        <v>0</v>
      </c>
      <c r="F81" s="33"/>
      <c r="G81" s="33"/>
      <c r="H81" s="44">
        <f t="shared" si="20"/>
        <v>0</v>
      </c>
    </row>
    <row r="82" spans="1:8" s="20" customFormat="1" ht="157.5" x14ac:dyDescent="0.25">
      <c r="A82" s="37" t="s">
        <v>107</v>
      </c>
      <c r="B82" s="21" t="s">
        <v>136</v>
      </c>
      <c r="C82" s="19">
        <v>5925800</v>
      </c>
      <c r="D82" s="19">
        <v>0</v>
      </c>
      <c r="E82" s="19">
        <f t="shared" si="19"/>
        <v>5925800</v>
      </c>
      <c r="F82" s="19">
        <v>5471500</v>
      </c>
      <c r="G82" s="19">
        <v>0</v>
      </c>
      <c r="H82" s="44">
        <f t="shared" si="20"/>
        <v>5471500</v>
      </c>
    </row>
    <row r="83" spans="1:8" s="20" customFormat="1" ht="157.5" x14ac:dyDescent="0.25">
      <c r="A83" s="24" t="s">
        <v>96</v>
      </c>
      <c r="B83" s="21" t="s">
        <v>137</v>
      </c>
      <c r="C83" s="19">
        <v>665200</v>
      </c>
      <c r="D83" s="19">
        <v>0</v>
      </c>
      <c r="E83" s="19">
        <f t="shared" si="19"/>
        <v>665200</v>
      </c>
      <c r="F83" s="19">
        <v>589500</v>
      </c>
      <c r="G83" s="19">
        <v>0</v>
      </c>
      <c r="H83" s="44">
        <f t="shared" si="20"/>
        <v>589500</v>
      </c>
    </row>
    <row r="84" spans="1:8" s="20" customFormat="1" ht="94.5" x14ac:dyDescent="0.25">
      <c r="A84" s="22" t="s">
        <v>108</v>
      </c>
      <c r="B84" s="21" t="s">
        <v>138</v>
      </c>
      <c r="C84" s="19"/>
      <c r="D84" s="19"/>
      <c r="E84" s="19">
        <f t="shared" si="19"/>
        <v>0</v>
      </c>
      <c r="F84" s="19"/>
      <c r="G84" s="19"/>
      <c r="H84" s="44">
        <f t="shared" si="20"/>
        <v>0</v>
      </c>
    </row>
    <row r="85" spans="1:8" s="20" customFormat="1" ht="94.5" x14ac:dyDescent="0.25">
      <c r="A85" s="27" t="s">
        <v>112</v>
      </c>
      <c r="B85" s="21" t="s">
        <v>139</v>
      </c>
      <c r="C85" s="19">
        <v>30300</v>
      </c>
      <c r="D85" s="19">
        <v>0</v>
      </c>
      <c r="E85" s="19">
        <f t="shared" si="19"/>
        <v>30300</v>
      </c>
      <c r="F85" s="19">
        <v>29000</v>
      </c>
      <c r="G85" s="19">
        <v>0</v>
      </c>
      <c r="H85" s="44">
        <f t="shared" si="20"/>
        <v>29000</v>
      </c>
    </row>
    <row r="86" spans="1:8" s="20" customFormat="1" ht="110.25" x14ac:dyDescent="0.25">
      <c r="A86" s="27" t="s">
        <v>175</v>
      </c>
      <c r="B86" s="21" t="s">
        <v>179</v>
      </c>
      <c r="C86" s="19">
        <v>227500</v>
      </c>
      <c r="D86" s="19">
        <v>0</v>
      </c>
      <c r="E86" s="19">
        <f t="shared" si="19"/>
        <v>227500</v>
      </c>
      <c r="F86" s="19">
        <v>227500</v>
      </c>
      <c r="G86" s="19">
        <v>0</v>
      </c>
      <c r="H86" s="44">
        <f t="shared" si="20"/>
        <v>227500</v>
      </c>
    </row>
    <row r="87" spans="1:8" s="20" customFormat="1" ht="110.25" x14ac:dyDescent="0.25">
      <c r="A87" s="27" t="s">
        <v>84</v>
      </c>
      <c r="B87" s="21" t="s">
        <v>180</v>
      </c>
      <c r="C87" s="19">
        <v>4139800</v>
      </c>
      <c r="D87" s="19">
        <v>0</v>
      </c>
      <c r="E87" s="19">
        <f t="shared" si="19"/>
        <v>4139800</v>
      </c>
      <c r="F87" s="19"/>
      <c r="G87" s="19">
        <v>0</v>
      </c>
      <c r="H87" s="44">
        <f t="shared" si="20"/>
        <v>0</v>
      </c>
    </row>
    <row r="88" spans="1:8" s="20" customFormat="1" ht="94.5" x14ac:dyDescent="0.25">
      <c r="A88" s="27" t="s">
        <v>177</v>
      </c>
      <c r="B88" s="21" t="s">
        <v>181</v>
      </c>
      <c r="C88" s="19">
        <v>1087800</v>
      </c>
      <c r="D88" s="19">
        <v>0</v>
      </c>
      <c r="E88" s="19">
        <f t="shared" si="19"/>
        <v>1087800</v>
      </c>
      <c r="F88" s="19"/>
      <c r="G88" s="19">
        <v>0</v>
      </c>
      <c r="H88" s="44">
        <f t="shared" si="20"/>
        <v>0</v>
      </c>
    </row>
    <row r="89" spans="1:8" s="20" customFormat="1" ht="31.5" x14ac:dyDescent="0.25">
      <c r="A89" s="27" t="s">
        <v>85</v>
      </c>
      <c r="B89" s="25" t="s">
        <v>78</v>
      </c>
      <c r="C89" s="19">
        <f>C90+C106</f>
        <v>696656200</v>
      </c>
      <c r="D89" s="19">
        <f>D90+D106</f>
        <v>0</v>
      </c>
      <c r="E89" s="19">
        <f t="shared" si="19"/>
        <v>696656200</v>
      </c>
      <c r="F89" s="19">
        <f>F90+F106</f>
        <v>697755400</v>
      </c>
      <c r="G89" s="19">
        <f>G90+G106</f>
        <v>0</v>
      </c>
      <c r="H89" s="44">
        <f t="shared" si="20"/>
        <v>697755400</v>
      </c>
    </row>
    <row r="90" spans="1:8" s="20" customFormat="1" ht="15.75" x14ac:dyDescent="0.25">
      <c r="A90" s="38"/>
      <c r="B90" s="32" t="s">
        <v>32</v>
      </c>
      <c r="C90" s="33">
        <f t="shared" ref="C90:G90" si="23">C92+C93+C94+C95+C96+C97+C98+C99+C100+C101+C102+C103+C104+C105</f>
        <v>691766600</v>
      </c>
      <c r="D90" s="33">
        <f t="shared" ref="D90" si="24">D92+D93+D94+D95+D96+D97+D98+D99+D100+D101+D102+D103+D104+D105</f>
        <v>0</v>
      </c>
      <c r="E90" s="19">
        <f t="shared" si="19"/>
        <v>691766600</v>
      </c>
      <c r="F90" s="33">
        <f t="shared" si="23"/>
        <v>692471100</v>
      </c>
      <c r="G90" s="33">
        <f t="shared" si="23"/>
        <v>0</v>
      </c>
      <c r="H90" s="44">
        <f t="shared" si="20"/>
        <v>692471100</v>
      </c>
    </row>
    <row r="91" spans="1:8" s="20" customFormat="1" ht="15.75" x14ac:dyDescent="0.25">
      <c r="A91" s="39"/>
      <c r="B91" s="32" t="s">
        <v>31</v>
      </c>
      <c r="C91" s="33"/>
      <c r="D91" s="33"/>
      <c r="E91" s="19">
        <f t="shared" si="19"/>
        <v>0</v>
      </c>
      <c r="F91" s="33"/>
      <c r="G91" s="33"/>
      <c r="H91" s="44">
        <f t="shared" si="20"/>
        <v>0</v>
      </c>
    </row>
    <row r="92" spans="1:8" s="20" customFormat="1" ht="189" x14ac:dyDescent="0.25">
      <c r="A92" s="22" t="s">
        <v>86</v>
      </c>
      <c r="B92" s="21" t="s">
        <v>140</v>
      </c>
      <c r="C92" s="19">
        <v>616888800</v>
      </c>
      <c r="D92" s="19">
        <v>0</v>
      </c>
      <c r="E92" s="19">
        <f t="shared" si="19"/>
        <v>616888800</v>
      </c>
      <c r="F92" s="19">
        <v>618190500</v>
      </c>
      <c r="G92" s="19">
        <v>0</v>
      </c>
      <c r="H92" s="44">
        <f t="shared" si="20"/>
        <v>618190500</v>
      </c>
    </row>
    <row r="93" spans="1:8" s="20" customFormat="1" ht="220.5" x14ac:dyDescent="0.25">
      <c r="A93" s="24" t="s">
        <v>86</v>
      </c>
      <c r="B93" s="21" t="s">
        <v>141</v>
      </c>
      <c r="C93" s="19">
        <v>46868500</v>
      </c>
      <c r="D93" s="19">
        <v>0</v>
      </c>
      <c r="E93" s="19">
        <f t="shared" si="19"/>
        <v>46868500</v>
      </c>
      <c r="F93" s="19">
        <v>46868500</v>
      </c>
      <c r="G93" s="19">
        <v>0</v>
      </c>
      <c r="H93" s="44">
        <f t="shared" si="20"/>
        <v>46868500</v>
      </c>
    </row>
    <row r="94" spans="1:8" s="30" customFormat="1" ht="189" x14ac:dyDescent="0.25">
      <c r="A94" s="24" t="s">
        <v>86</v>
      </c>
      <c r="B94" s="21" t="s">
        <v>142</v>
      </c>
      <c r="C94" s="19">
        <v>198900</v>
      </c>
      <c r="D94" s="19">
        <v>0</v>
      </c>
      <c r="E94" s="19">
        <f t="shared" si="19"/>
        <v>198900</v>
      </c>
      <c r="F94" s="19">
        <v>155200</v>
      </c>
      <c r="G94" s="19">
        <v>0</v>
      </c>
      <c r="H94" s="44">
        <f t="shared" si="20"/>
        <v>155200</v>
      </c>
    </row>
    <row r="95" spans="1:8" s="20" customFormat="1" ht="189" x14ac:dyDescent="0.25">
      <c r="A95" s="24" t="s">
        <v>86</v>
      </c>
      <c r="B95" s="21" t="s">
        <v>143</v>
      </c>
      <c r="C95" s="19">
        <v>1591000</v>
      </c>
      <c r="D95" s="19">
        <v>0</v>
      </c>
      <c r="E95" s="19">
        <f t="shared" si="19"/>
        <v>1591000</v>
      </c>
      <c r="F95" s="19">
        <v>1508000</v>
      </c>
      <c r="G95" s="19">
        <v>0</v>
      </c>
      <c r="H95" s="44">
        <f t="shared" si="20"/>
        <v>1508000</v>
      </c>
    </row>
    <row r="96" spans="1:8" s="20" customFormat="1" ht="204.75" x14ac:dyDescent="0.25">
      <c r="A96" s="24" t="s">
        <v>86</v>
      </c>
      <c r="B96" s="21" t="s">
        <v>144</v>
      </c>
      <c r="C96" s="19">
        <v>955700</v>
      </c>
      <c r="D96" s="19">
        <v>0</v>
      </c>
      <c r="E96" s="19">
        <f t="shared" si="19"/>
        <v>955700</v>
      </c>
      <c r="F96" s="19">
        <v>905800</v>
      </c>
      <c r="G96" s="19">
        <v>0</v>
      </c>
      <c r="H96" s="44">
        <f t="shared" si="20"/>
        <v>905800</v>
      </c>
    </row>
    <row r="97" spans="1:8" s="20" customFormat="1" ht="141.75" x14ac:dyDescent="0.25">
      <c r="A97" s="24" t="s">
        <v>86</v>
      </c>
      <c r="B97" s="21" t="s">
        <v>145</v>
      </c>
      <c r="C97" s="19">
        <v>328700</v>
      </c>
      <c r="D97" s="19">
        <v>0</v>
      </c>
      <c r="E97" s="19">
        <f t="shared" si="19"/>
        <v>328700</v>
      </c>
      <c r="F97" s="19">
        <v>339100</v>
      </c>
      <c r="G97" s="19">
        <v>0</v>
      </c>
      <c r="H97" s="44">
        <f t="shared" si="20"/>
        <v>339100</v>
      </c>
    </row>
    <row r="98" spans="1:8" s="20" customFormat="1" ht="141.75" x14ac:dyDescent="0.25">
      <c r="A98" s="24" t="s">
        <v>86</v>
      </c>
      <c r="B98" s="21" t="s">
        <v>146</v>
      </c>
      <c r="C98" s="19">
        <v>5627300</v>
      </c>
      <c r="D98" s="19">
        <v>0</v>
      </c>
      <c r="E98" s="19">
        <f t="shared" si="19"/>
        <v>5627300</v>
      </c>
      <c r="F98" s="19">
        <v>5627300</v>
      </c>
      <c r="G98" s="19">
        <v>0</v>
      </c>
      <c r="H98" s="44">
        <f t="shared" si="20"/>
        <v>5627300</v>
      </c>
    </row>
    <row r="99" spans="1:8" s="20" customFormat="1" ht="330.75" x14ac:dyDescent="0.25">
      <c r="A99" s="24" t="s">
        <v>86</v>
      </c>
      <c r="B99" s="21" t="s">
        <v>147</v>
      </c>
      <c r="C99" s="19">
        <v>1900</v>
      </c>
      <c r="D99" s="19">
        <v>0</v>
      </c>
      <c r="E99" s="19">
        <f t="shared" si="19"/>
        <v>1900</v>
      </c>
      <c r="F99" s="19">
        <v>1900</v>
      </c>
      <c r="G99" s="19">
        <v>0</v>
      </c>
      <c r="H99" s="44">
        <f t="shared" si="20"/>
        <v>1900</v>
      </c>
    </row>
    <row r="100" spans="1:8" s="30" customFormat="1" ht="126" x14ac:dyDescent="0.25">
      <c r="A100" s="24" t="s">
        <v>86</v>
      </c>
      <c r="B100" s="21" t="s">
        <v>148</v>
      </c>
      <c r="C100" s="19">
        <v>4152600</v>
      </c>
      <c r="D100" s="19">
        <v>0</v>
      </c>
      <c r="E100" s="19">
        <f t="shared" si="19"/>
        <v>4152600</v>
      </c>
      <c r="F100" s="19">
        <v>3936100</v>
      </c>
      <c r="G100" s="19">
        <v>0</v>
      </c>
      <c r="H100" s="44">
        <f t="shared" si="20"/>
        <v>3936100</v>
      </c>
    </row>
    <row r="101" spans="1:8" s="20" customFormat="1" ht="157.5" x14ac:dyDescent="0.25">
      <c r="A101" s="24" t="s">
        <v>86</v>
      </c>
      <c r="B101" s="21" t="s">
        <v>149</v>
      </c>
      <c r="C101" s="19">
        <v>80900</v>
      </c>
      <c r="D101" s="19">
        <v>0</v>
      </c>
      <c r="E101" s="19">
        <f t="shared" si="19"/>
        <v>80900</v>
      </c>
      <c r="F101" s="19">
        <v>71300</v>
      </c>
      <c r="G101" s="19">
        <v>0</v>
      </c>
      <c r="H101" s="44">
        <f t="shared" si="20"/>
        <v>71300</v>
      </c>
    </row>
    <row r="102" spans="1:8" s="20" customFormat="1" ht="126" x14ac:dyDescent="0.25">
      <c r="A102" s="24" t="s">
        <v>86</v>
      </c>
      <c r="B102" s="21" t="s">
        <v>150</v>
      </c>
      <c r="C102" s="19">
        <v>451800</v>
      </c>
      <c r="D102" s="19">
        <v>0</v>
      </c>
      <c r="E102" s="19">
        <f t="shared" si="19"/>
        <v>451800</v>
      </c>
      <c r="F102" s="19">
        <v>451800</v>
      </c>
      <c r="G102" s="19">
        <v>0</v>
      </c>
      <c r="H102" s="44">
        <f t="shared" si="20"/>
        <v>451800</v>
      </c>
    </row>
    <row r="103" spans="1:8" s="20" customFormat="1" ht="173.25" x14ac:dyDescent="0.25">
      <c r="A103" s="22" t="s">
        <v>87</v>
      </c>
      <c r="B103" s="21" t="s">
        <v>151</v>
      </c>
      <c r="C103" s="19">
        <v>13529000</v>
      </c>
      <c r="D103" s="19">
        <v>0</v>
      </c>
      <c r="E103" s="19">
        <f t="shared" si="19"/>
        <v>13529000</v>
      </c>
      <c r="F103" s="19">
        <v>13529000</v>
      </c>
      <c r="G103" s="19">
        <v>0</v>
      </c>
      <c r="H103" s="44">
        <f t="shared" si="20"/>
        <v>13529000</v>
      </c>
    </row>
    <row r="104" spans="1:8" s="20" customFormat="1" ht="220.5" x14ac:dyDescent="0.25">
      <c r="A104" s="24" t="s">
        <v>88</v>
      </c>
      <c r="B104" s="21" t="s">
        <v>152</v>
      </c>
      <c r="C104" s="19">
        <v>1077300</v>
      </c>
      <c r="D104" s="19">
        <v>0</v>
      </c>
      <c r="E104" s="19">
        <f t="shared" si="19"/>
        <v>1077300</v>
      </c>
      <c r="F104" s="19">
        <v>870000</v>
      </c>
      <c r="G104" s="19">
        <v>0</v>
      </c>
      <c r="H104" s="44">
        <f t="shared" si="20"/>
        <v>870000</v>
      </c>
    </row>
    <row r="105" spans="1:8" s="20" customFormat="1" ht="94.5" x14ac:dyDescent="0.25">
      <c r="A105" s="22" t="s">
        <v>86</v>
      </c>
      <c r="B105" s="21" t="s">
        <v>153</v>
      </c>
      <c r="C105" s="19">
        <v>14200</v>
      </c>
      <c r="D105" s="19">
        <v>0</v>
      </c>
      <c r="E105" s="19">
        <f t="shared" si="19"/>
        <v>14200</v>
      </c>
      <c r="F105" s="19">
        <v>16600</v>
      </c>
      <c r="G105" s="19">
        <v>0</v>
      </c>
      <c r="H105" s="44">
        <f t="shared" si="20"/>
        <v>16600</v>
      </c>
    </row>
    <row r="106" spans="1:8" s="20" customFormat="1" ht="15.75" x14ac:dyDescent="0.25">
      <c r="A106" s="40"/>
      <c r="B106" s="32" t="s">
        <v>33</v>
      </c>
      <c r="C106" s="33">
        <f t="shared" ref="C106:G106" si="25">C108+C109+C110</f>
        <v>4889600</v>
      </c>
      <c r="D106" s="33">
        <f t="shared" ref="D106" si="26">D108+D109+D110</f>
        <v>0</v>
      </c>
      <c r="E106" s="19">
        <f t="shared" si="19"/>
        <v>4889600</v>
      </c>
      <c r="F106" s="33">
        <f t="shared" si="25"/>
        <v>5284300</v>
      </c>
      <c r="G106" s="33">
        <f t="shared" si="25"/>
        <v>0</v>
      </c>
      <c r="H106" s="44">
        <f t="shared" si="20"/>
        <v>5284300</v>
      </c>
    </row>
    <row r="107" spans="1:8" s="20" customFormat="1" ht="15.75" x14ac:dyDescent="0.25">
      <c r="A107" s="36"/>
      <c r="B107" s="32" t="s">
        <v>31</v>
      </c>
      <c r="C107" s="33"/>
      <c r="D107" s="33"/>
      <c r="E107" s="19">
        <f t="shared" si="19"/>
        <v>0</v>
      </c>
      <c r="F107" s="33"/>
      <c r="G107" s="33"/>
      <c r="H107" s="44">
        <f t="shared" si="20"/>
        <v>0</v>
      </c>
    </row>
    <row r="108" spans="1:8" s="20" customFormat="1" ht="110.25" x14ac:dyDescent="0.25">
      <c r="A108" s="24" t="s">
        <v>101</v>
      </c>
      <c r="B108" s="21" t="s">
        <v>109</v>
      </c>
      <c r="C108" s="19">
        <v>1867200</v>
      </c>
      <c r="D108" s="19">
        <v>0</v>
      </c>
      <c r="E108" s="19">
        <f t="shared" si="19"/>
        <v>1867200</v>
      </c>
      <c r="F108" s="19">
        <v>1935300</v>
      </c>
      <c r="G108" s="19">
        <v>0</v>
      </c>
      <c r="H108" s="44">
        <f t="shared" si="20"/>
        <v>1935300</v>
      </c>
    </row>
    <row r="109" spans="1:8" s="20" customFormat="1" ht="141.75" x14ac:dyDescent="0.25">
      <c r="A109" s="24" t="s">
        <v>100</v>
      </c>
      <c r="B109" s="21" t="s">
        <v>154</v>
      </c>
      <c r="C109" s="19">
        <v>2900</v>
      </c>
      <c r="D109" s="19">
        <v>0</v>
      </c>
      <c r="E109" s="19">
        <f t="shared" si="19"/>
        <v>2900</v>
      </c>
      <c r="F109" s="19">
        <v>300</v>
      </c>
      <c r="G109" s="19">
        <v>0</v>
      </c>
      <c r="H109" s="44">
        <f t="shared" si="20"/>
        <v>300</v>
      </c>
    </row>
    <row r="110" spans="1:8" s="20" customFormat="1" ht="220.5" x14ac:dyDescent="0.25">
      <c r="A110" s="24" t="s">
        <v>88</v>
      </c>
      <c r="B110" s="21" t="s">
        <v>155</v>
      </c>
      <c r="C110" s="19">
        <v>3019500</v>
      </c>
      <c r="D110" s="19">
        <v>0</v>
      </c>
      <c r="E110" s="19">
        <f t="shared" si="19"/>
        <v>3019500</v>
      </c>
      <c r="F110" s="19">
        <v>3348700</v>
      </c>
      <c r="G110" s="19">
        <v>0</v>
      </c>
      <c r="H110" s="44">
        <f t="shared" si="20"/>
        <v>3348700</v>
      </c>
    </row>
    <row r="111" spans="1:8" s="20" customFormat="1" ht="15.75" x14ac:dyDescent="0.25">
      <c r="A111" s="27" t="s">
        <v>89</v>
      </c>
      <c r="B111" s="27" t="s">
        <v>48</v>
      </c>
      <c r="C111" s="19">
        <f t="shared" ref="C111:G111" si="27">C112+C117</f>
        <v>18647400</v>
      </c>
      <c r="D111" s="19">
        <f t="shared" ref="D111" si="28">D112+D117</f>
        <v>0</v>
      </c>
      <c r="E111" s="19">
        <f t="shared" si="19"/>
        <v>18647400</v>
      </c>
      <c r="F111" s="19">
        <f t="shared" si="27"/>
        <v>18493400</v>
      </c>
      <c r="G111" s="19">
        <f t="shared" si="27"/>
        <v>0</v>
      </c>
      <c r="H111" s="44">
        <f t="shared" si="20"/>
        <v>18493400</v>
      </c>
    </row>
    <row r="112" spans="1:8" s="20" customFormat="1" ht="15.75" x14ac:dyDescent="0.25">
      <c r="A112" s="31"/>
      <c r="B112" s="41" t="s">
        <v>32</v>
      </c>
      <c r="C112" s="33">
        <f t="shared" ref="C112:G112" si="29">C114+C115+C116</f>
        <v>4117100</v>
      </c>
      <c r="D112" s="33">
        <f t="shared" ref="D112" si="30">D114+D115+D116</f>
        <v>0</v>
      </c>
      <c r="E112" s="19">
        <f t="shared" si="19"/>
        <v>4117100</v>
      </c>
      <c r="F112" s="33">
        <f t="shared" si="29"/>
        <v>3963100</v>
      </c>
      <c r="G112" s="33">
        <f t="shared" si="29"/>
        <v>0</v>
      </c>
      <c r="H112" s="44">
        <f t="shared" si="20"/>
        <v>3963100</v>
      </c>
    </row>
    <row r="113" spans="1:8" s="20" customFormat="1" ht="15.75" x14ac:dyDescent="0.25">
      <c r="A113" s="31"/>
      <c r="B113" s="41" t="s">
        <v>31</v>
      </c>
      <c r="C113" s="33"/>
      <c r="D113" s="33"/>
      <c r="E113" s="19">
        <f t="shared" si="19"/>
        <v>0</v>
      </c>
      <c r="F113" s="33"/>
      <c r="G113" s="33"/>
      <c r="H113" s="44">
        <f t="shared" si="20"/>
        <v>0</v>
      </c>
    </row>
    <row r="114" spans="1:8" s="20" customFormat="1" ht="94.5" x14ac:dyDescent="0.25">
      <c r="A114" s="24" t="s">
        <v>90</v>
      </c>
      <c r="B114" s="21" t="s">
        <v>122</v>
      </c>
      <c r="C114" s="19">
        <v>2162300</v>
      </c>
      <c r="D114" s="19">
        <v>0</v>
      </c>
      <c r="E114" s="19">
        <f t="shared" si="19"/>
        <v>2162300</v>
      </c>
      <c r="F114" s="19">
        <v>2108300</v>
      </c>
      <c r="G114" s="19">
        <v>0</v>
      </c>
      <c r="H114" s="44">
        <f t="shared" si="20"/>
        <v>2108300</v>
      </c>
    </row>
    <row r="115" spans="1:8" s="20" customFormat="1" ht="141.75" x14ac:dyDescent="0.25">
      <c r="A115" s="24" t="s">
        <v>90</v>
      </c>
      <c r="B115" s="21" t="s">
        <v>111</v>
      </c>
      <c r="C115" s="19">
        <v>300000</v>
      </c>
      <c r="D115" s="19">
        <v>0</v>
      </c>
      <c r="E115" s="19">
        <f t="shared" si="19"/>
        <v>300000</v>
      </c>
      <c r="F115" s="19">
        <v>200000</v>
      </c>
      <c r="G115" s="19">
        <v>0</v>
      </c>
      <c r="H115" s="44">
        <f t="shared" si="20"/>
        <v>200000</v>
      </c>
    </row>
    <row r="116" spans="1:8" s="20" customFormat="1" ht="110.25" x14ac:dyDescent="0.25">
      <c r="A116" s="22" t="s">
        <v>90</v>
      </c>
      <c r="B116" s="21" t="s">
        <v>110</v>
      </c>
      <c r="C116" s="19">
        <v>1654800</v>
      </c>
      <c r="D116" s="19">
        <v>0</v>
      </c>
      <c r="E116" s="19">
        <f t="shared" si="19"/>
        <v>1654800</v>
      </c>
      <c r="F116" s="19">
        <v>1654800</v>
      </c>
      <c r="G116" s="19">
        <v>0</v>
      </c>
      <c r="H116" s="44">
        <f t="shared" si="20"/>
        <v>1654800</v>
      </c>
    </row>
    <row r="117" spans="1:8" s="20" customFormat="1" ht="15.75" x14ac:dyDescent="0.25">
      <c r="A117" s="42"/>
      <c r="B117" s="32" t="s">
        <v>33</v>
      </c>
      <c r="C117" s="33">
        <f t="shared" ref="C117:G117" si="31">C119</f>
        <v>14530300</v>
      </c>
      <c r="D117" s="33">
        <f t="shared" ref="D117" si="32">D119</f>
        <v>0</v>
      </c>
      <c r="E117" s="19">
        <f t="shared" si="19"/>
        <v>14530300</v>
      </c>
      <c r="F117" s="33">
        <f t="shared" si="31"/>
        <v>14530300</v>
      </c>
      <c r="G117" s="33">
        <f t="shared" si="31"/>
        <v>0</v>
      </c>
      <c r="H117" s="44">
        <f t="shared" si="20"/>
        <v>14530300</v>
      </c>
    </row>
    <row r="118" spans="1:8" s="20" customFormat="1" ht="15.75" x14ac:dyDescent="0.25">
      <c r="A118" s="42"/>
      <c r="B118" s="32" t="s">
        <v>31</v>
      </c>
      <c r="C118" s="33"/>
      <c r="D118" s="33"/>
      <c r="E118" s="19">
        <f t="shared" si="19"/>
        <v>0</v>
      </c>
      <c r="F118" s="33"/>
      <c r="G118" s="33"/>
      <c r="H118" s="44">
        <f t="shared" si="20"/>
        <v>0</v>
      </c>
    </row>
    <row r="119" spans="1:8" s="20" customFormat="1" ht="157.5" x14ac:dyDescent="0.25">
      <c r="A119" s="24" t="s">
        <v>106</v>
      </c>
      <c r="B119" s="21" t="s">
        <v>156</v>
      </c>
      <c r="C119" s="19">
        <v>14530300</v>
      </c>
      <c r="D119" s="19">
        <v>0</v>
      </c>
      <c r="E119" s="19">
        <f t="shared" si="19"/>
        <v>14530300</v>
      </c>
      <c r="F119" s="19">
        <v>14530300</v>
      </c>
      <c r="G119" s="19">
        <v>0</v>
      </c>
      <c r="H119" s="44">
        <f t="shared" si="20"/>
        <v>14530300</v>
      </c>
    </row>
    <row r="120" spans="1:8" s="20" customFormat="1" ht="47.25" x14ac:dyDescent="0.25">
      <c r="A120" s="27" t="s">
        <v>91</v>
      </c>
      <c r="B120" s="21" t="s">
        <v>92</v>
      </c>
      <c r="C120" s="19">
        <v>0</v>
      </c>
      <c r="D120" s="19">
        <v>0</v>
      </c>
      <c r="E120" s="19">
        <f t="shared" si="19"/>
        <v>0</v>
      </c>
      <c r="F120" s="19">
        <v>0</v>
      </c>
      <c r="G120" s="19">
        <v>0</v>
      </c>
      <c r="H120" s="44">
        <f t="shared" si="20"/>
        <v>0</v>
      </c>
    </row>
    <row r="121" spans="1:8" s="20" customFormat="1" ht="31.5" x14ac:dyDescent="0.25">
      <c r="A121" s="27" t="s">
        <v>93</v>
      </c>
      <c r="B121" s="21" t="s">
        <v>94</v>
      </c>
      <c r="C121" s="19">
        <v>0</v>
      </c>
      <c r="D121" s="19">
        <v>0</v>
      </c>
      <c r="E121" s="19">
        <f t="shared" si="19"/>
        <v>0</v>
      </c>
      <c r="F121" s="19">
        <v>0</v>
      </c>
      <c r="G121" s="19">
        <v>0</v>
      </c>
      <c r="H121" s="44">
        <f t="shared" si="20"/>
        <v>0</v>
      </c>
    </row>
    <row r="122" spans="1:8" s="20" customFormat="1" ht="15.75" x14ac:dyDescent="0.25">
      <c r="A122" s="27" t="s">
        <v>53</v>
      </c>
      <c r="B122" s="21" t="s">
        <v>34</v>
      </c>
      <c r="C122" s="19">
        <v>0</v>
      </c>
      <c r="D122" s="19">
        <v>0</v>
      </c>
      <c r="E122" s="19">
        <f t="shared" si="19"/>
        <v>0</v>
      </c>
      <c r="F122" s="19">
        <v>0</v>
      </c>
      <c r="G122" s="19">
        <v>0</v>
      </c>
      <c r="H122" s="44">
        <f t="shared" si="20"/>
        <v>0</v>
      </c>
    </row>
    <row r="123" spans="1:8" s="20" customFormat="1" ht="110.25" x14ac:dyDescent="0.25">
      <c r="A123" s="27" t="s">
        <v>79</v>
      </c>
      <c r="B123" s="21" t="s">
        <v>80</v>
      </c>
      <c r="C123" s="19">
        <v>0</v>
      </c>
      <c r="D123" s="19">
        <v>0</v>
      </c>
      <c r="E123" s="19">
        <f t="shared" si="19"/>
        <v>0</v>
      </c>
      <c r="F123" s="19">
        <v>0</v>
      </c>
      <c r="G123" s="19">
        <v>0</v>
      </c>
      <c r="H123" s="44">
        <f t="shared" si="20"/>
        <v>0</v>
      </c>
    </row>
    <row r="124" spans="1:8" s="20" customFormat="1" ht="47.25" x14ac:dyDescent="0.25">
      <c r="A124" s="27" t="s">
        <v>46</v>
      </c>
      <c r="B124" s="21" t="s">
        <v>47</v>
      </c>
      <c r="C124" s="19">
        <v>0</v>
      </c>
      <c r="D124" s="19">
        <v>0</v>
      </c>
      <c r="E124" s="19">
        <f t="shared" si="19"/>
        <v>0</v>
      </c>
      <c r="F124" s="19">
        <v>0</v>
      </c>
      <c r="G124" s="19">
        <v>0</v>
      </c>
      <c r="H124" s="44">
        <f t="shared" si="20"/>
        <v>0</v>
      </c>
    </row>
    <row r="125" spans="1:8" s="20" customFormat="1" ht="15.75" x14ac:dyDescent="0.25">
      <c r="A125" s="47" t="s">
        <v>35</v>
      </c>
      <c r="B125" s="48"/>
      <c r="C125" s="19">
        <f>C52+C7</f>
        <v>1595145900</v>
      </c>
      <c r="D125" s="19">
        <f>D52+D7</f>
        <v>45485700</v>
      </c>
      <c r="E125" s="19">
        <f t="shared" si="19"/>
        <v>1640631600</v>
      </c>
      <c r="F125" s="19">
        <f>F52+F7</f>
        <v>1587762700</v>
      </c>
      <c r="G125" s="19">
        <f>G52+G7</f>
        <v>7318600</v>
      </c>
      <c r="H125" s="44">
        <f t="shared" si="20"/>
        <v>1595081300</v>
      </c>
    </row>
  </sheetData>
  <mergeCells count="3">
    <mergeCell ref="A125:B125"/>
    <mergeCell ref="A3:H3"/>
    <mergeCell ref="G1:H1"/>
  </mergeCells>
  <printOptions horizontalCentered="1"/>
  <pageMargins left="1.3779527559055118" right="0.39370078740157483" top="0.39370078740157483" bottom="0.78740157480314965" header="0" footer="0"/>
  <pageSetup paperSize="9" scale="42" fitToHeight="0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Рабочая к приложению 1.1</vt:lpstr>
      <vt:lpstr>'Рабочая к приложению 1.1'!Заголовки_для_печати</vt:lpstr>
      <vt:lpstr>'Рабочая к приложению 1.1'!Область_печати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Абдурахманова Диана</cp:lastModifiedBy>
  <cp:lastPrinted>2023-11-17T10:39:45Z</cp:lastPrinted>
  <dcterms:created xsi:type="dcterms:W3CDTF">2009-01-12T03:44:46Z</dcterms:created>
  <dcterms:modified xsi:type="dcterms:W3CDTF">2023-11-17T10:39:47Z</dcterms:modified>
</cp:coreProperties>
</file>